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filterPrivacy="1" defaultThemeVersion="124226"/>
  <xr:revisionPtr revIDLastSave="0" documentId="12_ncr:500000_{073627F8-3523-4612-835D-0807FF1B7E60}" xr6:coauthVersionLast="31" xr6:coauthVersionMax="31" xr10:uidLastSave="{00000000-0000-0000-0000-000000000000}"/>
  <bookViews>
    <workbookView xWindow="240" yWindow="105" windowWidth="14805" windowHeight="8010" activeTab="1" xr2:uid="{00000000-000D-0000-FFFF-FFFF00000000}"/>
  </bookViews>
  <sheets>
    <sheet name="доходы №1" sheetId="1" r:id="rId1"/>
    <sheet name="ведомств.№2" sheetId="2" r:id="rId2"/>
    <sheet name="распред.№3" sheetId="3" r:id="rId3"/>
    <sheet name="распред.№4" sheetId="4" r:id="rId4"/>
    <sheet name="источники №5" sheetId="5" r:id="rId5"/>
    <sheet name="Численность " sheetId="6" r:id="rId6"/>
  </sheets>
  <calcPr calcId="162913"/>
</workbook>
</file>

<file path=xl/calcChain.xml><?xml version="1.0" encoding="utf-8"?>
<calcChain xmlns="http://schemas.openxmlformats.org/spreadsheetml/2006/main">
  <c r="D32" i="4" l="1"/>
  <c r="D30" i="4"/>
  <c r="D27" i="4"/>
  <c r="D25" i="4"/>
  <c r="D22" i="4"/>
  <c r="D20" i="4"/>
  <c r="D18" i="4"/>
  <c r="D16" i="4"/>
  <c r="D11" i="4"/>
  <c r="C33" i="4"/>
  <c r="C32" i="4"/>
  <c r="C30" i="4"/>
  <c r="C27" i="4"/>
  <c r="C26" i="4"/>
  <c r="C25" i="4"/>
  <c r="C22" i="4"/>
  <c r="C21" i="4"/>
  <c r="C20" i="4" s="1"/>
  <c r="C18" i="4"/>
  <c r="C16" i="4"/>
  <c r="C14" i="4"/>
  <c r="C13" i="4"/>
  <c r="C11" i="4"/>
  <c r="F37" i="3"/>
  <c r="F147" i="3"/>
  <c r="F146" i="3" s="1"/>
  <c r="F142" i="3"/>
  <c r="F141" i="3" s="1"/>
  <c r="F140" i="3" s="1"/>
  <c r="F139" i="3" s="1"/>
  <c r="F137" i="3"/>
  <c r="F136" i="3" s="1"/>
  <c r="F134" i="3"/>
  <c r="F133" i="3" s="1"/>
  <c r="F130" i="3"/>
  <c r="F129" i="3" s="1"/>
  <c r="F128" i="3" s="1"/>
  <c r="F125" i="3"/>
  <c r="F124" i="3" s="1"/>
  <c r="F122" i="3"/>
  <c r="F121" i="3" s="1"/>
  <c r="F120" i="3" s="1"/>
  <c r="F119" i="3" s="1"/>
  <c r="F117" i="3"/>
  <c r="F116" i="3" s="1"/>
  <c r="F114" i="3"/>
  <c r="F113" i="3" s="1"/>
  <c r="F111" i="3"/>
  <c r="F110" i="3" s="1"/>
  <c r="F108" i="3"/>
  <c r="F107" i="3" s="1"/>
  <c r="F104" i="3"/>
  <c r="F103" i="3" s="1"/>
  <c r="F102" i="3" s="1"/>
  <c r="F99" i="3"/>
  <c r="F98" i="3" s="1"/>
  <c r="F96" i="3"/>
  <c r="F95" i="3" s="1"/>
  <c r="F93" i="3"/>
  <c r="F92" i="3" s="1"/>
  <c r="F90" i="3"/>
  <c r="F89" i="3" s="1"/>
  <c r="F87" i="3"/>
  <c r="F86" i="3" s="1"/>
  <c r="F84" i="3"/>
  <c r="F83" i="3" s="1"/>
  <c r="F81" i="3"/>
  <c r="F80" i="3" s="1"/>
  <c r="F78" i="3"/>
  <c r="F77" i="3" s="1"/>
  <c r="F75" i="3"/>
  <c r="F74" i="3" s="1"/>
  <c r="F72" i="3"/>
  <c r="F71" i="3"/>
  <c r="F69" i="3"/>
  <c r="F68" i="3" s="1"/>
  <c r="F64" i="3"/>
  <c r="F63" i="3"/>
  <c r="F62" i="3"/>
  <c r="F61" i="3" s="1"/>
  <c r="F59" i="3"/>
  <c r="F58" i="3" s="1"/>
  <c r="F56" i="3"/>
  <c r="F55" i="3"/>
  <c r="F51" i="3"/>
  <c r="F50" i="3" s="1"/>
  <c r="F49" i="3" s="1"/>
  <c r="F47" i="3"/>
  <c r="F46" i="3"/>
  <c r="F44" i="3"/>
  <c r="F42" i="3"/>
  <c r="F41" i="3" s="1"/>
  <c r="F39" i="3"/>
  <c r="F35" i="3"/>
  <c r="F32" i="3"/>
  <c r="F31" i="3"/>
  <c r="F28" i="3"/>
  <c r="F27" i="3" s="1"/>
  <c r="F25" i="3"/>
  <c r="F23" i="3"/>
  <c r="F21" i="3"/>
  <c r="F20" i="3" s="1"/>
  <c r="F18" i="3"/>
  <c r="F17" i="3" s="1"/>
  <c r="F14" i="3"/>
  <c r="F13" i="3" s="1"/>
  <c r="F12" i="3" s="1"/>
  <c r="E148" i="3"/>
  <c r="E147" i="3" s="1"/>
  <c r="E146" i="3" s="1"/>
  <c r="E145" i="3" s="1"/>
  <c r="E144" i="3" s="1"/>
  <c r="E142" i="3"/>
  <c r="E141" i="3" s="1"/>
  <c r="E140" i="3" s="1"/>
  <c r="E139" i="3" s="1"/>
  <c r="E137" i="3"/>
  <c r="E136" i="3" s="1"/>
  <c r="E134" i="3"/>
  <c r="E133" i="3" s="1"/>
  <c r="E132" i="3" s="1"/>
  <c r="E130" i="3"/>
  <c r="E129" i="3" s="1"/>
  <c r="E128" i="3" s="1"/>
  <c r="E126" i="3"/>
  <c r="E125" i="3" s="1"/>
  <c r="E124" i="3" s="1"/>
  <c r="E122" i="3"/>
  <c r="E121" i="3" s="1"/>
  <c r="E120" i="3" s="1"/>
  <c r="E119" i="3" s="1"/>
  <c r="E117" i="3"/>
  <c r="E116" i="3" s="1"/>
  <c r="E114" i="3"/>
  <c r="E113" i="3" s="1"/>
  <c r="E111" i="3"/>
  <c r="E110" i="3" s="1"/>
  <c r="E108" i="3"/>
  <c r="E107" i="3" s="1"/>
  <c r="E104" i="3"/>
  <c r="E103" i="3" s="1"/>
  <c r="E102" i="3" s="1"/>
  <c r="E100" i="3"/>
  <c r="E99" i="3" s="1"/>
  <c r="E98" i="3" s="1"/>
  <c r="E96" i="3"/>
  <c r="E95" i="3" s="1"/>
  <c r="E94" i="3"/>
  <c r="E93" i="3" s="1"/>
  <c r="E92" i="3" s="1"/>
  <c r="E91" i="3"/>
  <c r="E90" i="3" s="1"/>
  <c r="E89" i="3" s="1"/>
  <c r="E88" i="3"/>
  <c r="E87" i="3"/>
  <c r="E86" i="3" s="1"/>
  <c r="E84" i="3"/>
  <c r="E83" i="3" s="1"/>
  <c r="E82" i="3"/>
  <c r="E81" i="3" s="1"/>
  <c r="E80" i="3" s="1"/>
  <c r="E79" i="3"/>
  <c r="E78" i="3"/>
  <c r="E77" i="3" s="1"/>
  <c r="E76" i="3"/>
  <c r="E75" i="3" s="1"/>
  <c r="E74" i="3" s="1"/>
  <c r="E72" i="3"/>
  <c r="E71" i="3"/>
  <c r="E70" i="3"/>
  <c r="E69" i="3" s="1"/>
  <c r="E68" i="3" s="1"/>
  <c r="E64" i="3"/>
  <c r="E63" i="3"/>
  <c r="E62" i="3"/>
  <c r="E61" i="3" s="1"/>
  <c r="E59" i="3"/>
  <c r="E58" i="3" s="1"/>
  <c r="E56" i="3"/>
  <c r="E55" i="3"/>
  <c r="E51" i="3"/>
  <c r="E50" i="3" s="1"/>
  <c r="E49" i="3" s="1"/>
  <c r="E47" i="3"/>
  <c r="E46" i="3"/>
  <c r="E44" i="3"/>
  <c r="E42" i="3"/>
  <c r="E41" i="3" s="1"/>
  <c r="E39" i="3"/>
  <c r="E37" i="3"/>
  <c r="E36" i="3"/>
  <c r="E35" i="3" s="1"/>
  <c r="E32" i="3"/>
  <c r="E31" i="3" s="1"/>
  <c r="E29" i="3"/>
  <c r="E28" i="3" s="1"/>
  <c r="E27" i="3" s="1"/>
  <c r="E25" i="3"/>
  <c r="E23" i="3"/>
  <c r="E21" i="3"/>
  <c r="E20" i="3"/>
  <c r="E18" i="3"/>
  <c r="E17" i="3"/>
  <c r="E16" i="3" s="1"/>
  <c r="E15" i="3"/>
  <c r="E14" i="3" s="1"/>
  <c r="E13" i="3" s="1"/>
  <c r="E12" i="3" s="1"/>
  <c r="H24" i="2"/>
  <c r="D34" i="4" l="1"/>
  <c r="C34" i="4"/>
  <c r="E106" i="3"/>
  <c r="E101" i="3"/>
  <c r="E34" i="3"/>
  <c r="E54" i="3"/>
  <c r="E53" i="3" s="1"/>
  <c r="F145" i="3"/>
  <c r="F144" i="3" s="1"/>
  <c r="F132" i="3"/>
  <c r="F127" i="3" s="1"/>
  <c r="F106" i="3"/>
  <c r="F101" i="3" s="1"/>
  <c r="F67" i="3"/>
  <c r="F66" i="3" s="1"/>
  <c r="F54" i="3"/>
  <c r="F53" i="3" s="1"/>
  <c r="F34" i="3"/>
  <c r="F30" i="3" s="1"/>
  <c r="F16" i="3"/>
  <c r="E30" i="3"/>
  <c r="E11" i="3" s="1"/>
  <c r="E67" i="3"/>
  <c r="E66" i="3" s="1"/>
  <c r="E127" i="3"/>
  <c r="E149" i="3" s="1"/>
  <c r="H150" i="2"/>
  <c r="H149" i="2" s="1"/>
  <c r="H148" i="2" s="1"/>
  <c r="H147" i="2" s="1"/>
  <c r="H145" i="2"/>
  <c r="H144" i="2" s="1"/>
  <c r="H143" i="2" s="1"/>
  <c r="H142" i="2" s="1"/>
  <c r="H140" i="2"/>
  <c r="H139" i="2" s="1"/>
  <c r="H137" i="2"/>
  <c r="H136" i="2" s="1"/>
  <c r="H133" i="2"/>
  <c r="H132" i="2"/>
  <c r="H131" i="2" s="1"/>
  <c r="H128" i="2"/>
  <c r="H127" i="2" s="1"/>
  <c r="H125" i="2"/>
  <c r="H124" i="2" s="1"/>
  <c r="H120" i="2"/>
  <c r="H119" i="2" s="1"/>
  <c r="H117" i="2"/>
  <c r="H116" i="2" s="1"/>
  <c r="H114" i="2"/>
  <c r="H113" i="2" s="1"/>
  <c r="H111" i="2"/>
  <c r="H110" i="2" s="1"/>
  <c r="H107" i="2"/>
  <c r="H106" i="2"/>
  <c r="H105" i="2" s="1"/>
  <c r="H102" i="2"/>
  <c r="H101" i="2" s="1"/>
  <c r="H99" i="2"/>
  <c r="H98" i="2"/>
  <c r="H96" i="2"/>
  <c r="H95" i="2" s="1"/>
  <c r="H93" i="2"/>
  <c r="H92" i="2" s="1"/>
  <c r="H90" i="2"/>
  <c r="H89" i="2" s="1"/>
  <c r="H87" i="2"/>
  <c r="H86" i="2"/>
  <c r="H84" i="2"/>
  <c r="H83" i="2" s="1"/>
  <c r="H81" i="2"/>
  <c r="H80" i="2" s="1"/>
  <c r="H78" i="2"/>
  <c r="H77" i="2" s="1"/>
  <c r="H75" i="2"/>
  <c r="H74" i="2"/>
  <c r="H72" i="2"/>
  <c r="H71" i="2" s="1"/>
  <c r="H67" i="2"/>
  <c r="H66" i="2"/>
  <c r="H65" i="2" s="1"/>
  <c r="H64" i="2" s="1"/>
  <c r="H62" i="2"/>
  <c r="H61" i="2" s="1"/>
  <c r="H59" i="2"/>
  <c r="H58" i="2"/>
  <c r="H54" i="2"/>
  <c r="H53" i="2" s="1"/>
  <c r="H52" i="2" s="1"/>
  <c r="H50" i="2"/>
  <c r="H49" i="2" s="1"/>
  <c r="H47" i="2"/>
  <c r="H45" i="2"/>
  <c r="H44" i="2" s="1"/>
  <c r="H42" i="2"/>
  <c r="H40" i="2"/>
  <c r="H38" i="2"/>
  <c r="H37" i="2" s="1"/>
  <c r="H35" i="2"/>
  <c r="H34" i="2" s="1"/>
  <c r="H29" i="2"/>
  <c r="H28" i="2" s="1"/>
  <c r="H26" i="2"/>
  <c r="H22" i="2"/>
  <c r="H21" i="2" s="1"/>
  <c r="H19" i="2"/>
  <c r="H18" i="2" s="1"/>
  <c r="H15" i="2"/>
  <c r="H14" i="2" s="1"/>
  <c r="H13" i="2" s="1"/>
  <c r="G151" i="2"/>
  <c r="G150" i="2" s="1"/>
  <c r="G149" i="2" s="1"/>
  <c r="G148" i="2" s="1"/>
  <c r="G147" i="2" s="1"/>
  <c r="G145" i="2"/>
  <c r="G144" i="2" s="1"/>
  <c r="G143" i="2" s="1"/>
  <c r="G142" i="2" s="1"/>
  <c r="G140" i="2"/>
  <c r="G139" i="2" s="1"/>
  <c r="G137" i="2"/>
  <c r="G136" i="2" s="1"/>
  <c r="G135" i="2" s="1"/>
  <c r="G133" i="2"/>
  <c r="G132" i="2" s="1"/>
  <c r="G131" i="2" s="1"/>
  <c r="G129" i="2"/>
  <c r="G128" i="2" s="1"/>
  <c r="G127" i="2" s="1"/>
  <c r="G125" i="2"/>
  <c r="G124" i="2" s="1"/>
  <c r="G123" i="2" s="1"/>
  <c r="G122" i="2" s="1"/>
  <c r="G120" i="2"/>
  <c r="G119" i="2" s="1"/>
  <c r="G117" i="2"/>
  <c r="G116" i="2" s="1"/>
  <c r="G114" i="2"/>
  <c r="G113" i="2" s="1"/>
  <c r="G111" i="2"/>
  <c r="G110" i="2" s="1"/>
  <c r="G107" i="2"/>
  <c r="G106" i="2" s="1"/>
  <c r="G105" i="2" s="1"/>
  <c r="G103" i="2"/>
  <c r="G102" i="2" s="1"/>
  <c r="G101" i="2" s="1"/>
  <c r="G99" i="2"/>
  <c r="G98" i="2" s="1"/>
  <c r="G97" i="2"/>
  <c r="G96" i="2" s="1"/>
  <c r="G95" i="2" s="1"/>
  <c r="G94" i="2"/>
  <c r="G93" i="2" s="1"/>
  <c r="G92" i="2" s="1"/>
  <c r="G91" i="2"/>
  <c r="G90" i="2"/>
  <c r="G89" i="2" s="1"/>
  <c r="G87" i="2"/>
  <c r="G86" i="2" s="1"/>
  <c r="G85" i="2"/>
  <c r="G84" i="2" s="1"/>
  <c r="G83" i="2" s="1"/>
  <c r="G82" i="2"/>
  <c r="G81" i="2"/>
  <c r="G80" i="2" s="1"/>
  <c r="G79" i="2"/>
  <c r="G78" i="2" s="1"/>
  <c r="G77" i="2" s="1"/>
  <c r="G75" i="2"/>
  <c r="G74" i="2"/>
  <c r="G73" i="2"/>
  <c r="G72" i="2" s="1"/>
  <c r="G71" i="2" s="1"/>
  <c r="G67" i="2"/>
  <c r="G66" i="2"/>
  <c r="G65" i="2"/>
  <c r="G64" i="2" s="1"/>
  <c r="G62" i="2"/>
  <c r="G61" i="2" s="1"/>
  <c r="G59" i="2"/>
  <c r="G58" i="2"/>
  <c r="G54" i="2"/>
  <c r="G53" i="2" s="1"/>
  <c r="G52" i="2" s="1"/>
  <c r="G50" i="2"/>
  <c r="G49" i="2"/>
  <c r="G47" i="2"/>
  <c r="G45" i="2"/>
  <c r="G44" i="2" s="1"/>
  <c r="G42" i="2"/>
  <c r="G40" i="2"/>
  <c r="G39" i="2"/>
  <c r="G38" i="2" s="1"/>
  <c r="G35" i="2"/>
  <c r="G34" i="2" s="1"/>
  <c r="G30" i="2"/>
  <c r="G29" i="2" s="1"/>
  <c r="G28" i="2" s="1"/>
  <c r="G26" i="2"/>
  <c r="G24" i="2"/>
  <c r="G22" i="2"/>
  <c r="G21" i="2"/>
  <c r="G19" i="2"/>
  <c r="G18" i="2"/>
  <c r="G17" i="2" s="1"/>
  <c r="G16" i="2"/>
  <c r="G15" i="2" s="1"/>
  <c r="G14" i="2" s="1"/>
  <c r="G13" i="2" s="1"/>
  <c r="E11" i="1"/>
  <c r="E54" i="1"/>
  <c r="E51" i="1"/>
  <c r="E50" i="1" s="1"/>
  <c r="E47" i="1"/>
  <c r="E46" i="1"/>
  <c r="E38" i="1"/>
  <c r="E33" i="1"/>
  <c r="E32" i="1"/>
  <c r="E30" i="1" s="1"/>
  <c r="E28" i="1"/>
  <c r="E27" i="1" s="1"/>
  <c r="E26" i="1" s="1"/>
  <c r="E24" i="1"/>
  <c r="E21" i="1"/>
  <c r="E17" i="1"/>
  <c r="E14" i="1"/>
  <c r="D54" i="1"/>
  <c r="D51" i="1"/>
  <c r="D50" i="1"/>
  <c r="D47" i="1"/>
  <c r="D46" i="1"/>
  <c r="D45" i="1" s="1"/>
  <c r="D44" i="1" s="1"/>
  <c r="D43" i="1" s="1"/>
  <c r="D38" i="1"/>
  <c r="D33" i="1"/>
  <c r="D32" i="1" s="1"/>
  <c r="D30" i="1" s="1"/>
  <c r="D28" i="1"/>
  <c r="D27" i="1" s="1"/>
  <c r="D26" i="1" s="1"/>
  <c r="D24" i="1"/>
  <c r="D21" i="1"/>
  <c r="D17" i="1"/>
  <c r="D14" i="1"/>
  <c r="D13" i="1" s="1"/>
  <c r="D12" i="1" s="1"/>
  <c r="F11" i="3" l="1"/>
  <c r="F149" i="3"/>
  <c r="H135" i="2"/>
  <c r="H130" i="2" s="1"/>
  <c r="H109" i="2"/>
  <c r="H104" i="2" s="1"/>
  <c r="H57" i="2"/>
  <c r="H56" i="2" s="1"/>
  <c r="H17" i="2"/>
  <c r="H12" i="2" s="1"/>
  <c r="H11" i="2" s="1"/>
  <c r="H33" i="2"/>
  <c r="H32" i="2" s="1"/>
  <c r="H70" i="2"/>
  <c r="H69" i="2" s="1"/>
  <c r="H123" i="2"/>
  <c r="H122" i="2" s="1"/>
  <c r="G109" i="2"/>
  <c r="G104" i="2"/>
  <c r="G37" i="2"/>
  <c r="G57" i="2"/>
  <c r="G56" i="2" s="1"/>
  <c r="G12" i="2"/>
  <c r="G11" i="2" s="1"/>
  <c r="G33" i="2"/>
  <c r="G32" i="2" s="1"/>
  <c r="G70" i="2"/>
  <c r="G69" i="2" s="1"/>
  <c r="G130" i="2"/>
  <c r="E45" i="1"/>
  <c r="E44" i="1" s="1"/>
  <c r="E43" i="1" s="1"/>
  <c r="E13" i="1"/>
  <c r="E12" i="1" s="1"/>
  <c r="E56" i="1" s="1"/>
  <c r="D11" i="1"/>
  <c r="D56" i="1" s="1"/>
  <c r="E13" i="5"/>
  <c r="E15" i="5"/>
  <c r="E12" i="5" s="1"/>
  <c r="E11" i="5" s="1"/>
  <c r="H31" i="2" l="1"/>
  <c r="H152" i="2" s="1"/>
  <c r="G31" i="2"/>
  <c r="G152" i="2"/>
  <c r="D15" i="5"/>
  <c r="D13" i="5"/>
  <c r="D12" i="5" s="1"/>
  <c r="D11" i="5" s="1"/>
</calcChain>
</file>

<file path=xl/sharedStrings.xml><?xml version="1.0" encoding="utf-8"?>
<sst xmlns="http://schemas.openxmlformats.org/spreadsheetml/2006/main" count="1499" uniqueCount="432">
  <si>
    <t xml:space="preserve">Расходы на оплату труда муниципальных служащих, работников муниципальных учреждений       </t>
  </si>
  <si>
    <t>Численность муниципальных служащих, работников муниципальных учреждений</t>
  </si>
  <si>
    <t>19 человек</t>
  </si>
  <si>
    <t>Приложение 1</t>
  </si>
  <si>
    <t>(тыс.руб)</t>
  </si>
  <si>
    <t>Код</t>
  </si>
  <si>
    <t>Наименование источника доходов</t>
  </si>
  <si>
    <t>Код главного администратора</t>
  </si>
  <si>
    <t>Код доходов бюджета</t>
  </si>
  <si>
    <t>000</t>
  </si>
  <si>
    <t xml:space="preserve"> 1 00 00000 00 0000 000</t>
  </si>
  <si>
    <t>Налоговые и неналоговые доходы</t>
  </si>
  <si>
    <t xml:space="preserve"> 1 05 00000 00 0000 000</t>
  </si>
  <si>
    <t>Налоги на совокупный доход</t>
  </si>
  <si>
    <t>182</t>
  </si>
  <si>
    <t xml:space="preserve"> 1 05 01000 00 0000 000</t>
  </si>
  <si>
    <t xml:space="preserve">Налог, взимаемый в связи с применением упрощенной системы налогообложения </t>
  </si>
  <si>
    <t xml:space="preserve"> 1 05 01010 01 0000 110</t>
  </si>
  <si>
    <t>Налог, взимаемый с налогоплательщиков, выбравших  в качестве объекта налогообложения  доходы</t>
  </si>
  <si>
    <t xml:space="preserve"> 1 05 01011 01 0000 110</t>
  </si>
  <si>
    <t xml:space="preserve"> 1 05 01012 01 0000 110</t>
  </si>
  <si>
    <t>Налог, взимаемый с налогоплательщиков, выбравших  в качестве объекта налогообложения  доходы (за налоговые периоды, истекшие до 1 января 2011 года)</t>
  </si>
  <si>
    <t xml:space="preserve"> 1 05 01020 01 0000 110</t>
  </si>
  <si>
    <t>Налог, взимаемый с налогоплательщиков, выбравших  в качестве объекта налогообложения  доходы, уменьшенные на величину расходов</t>
  </si>
  <si>
    <t xml:space="preserve"> 1 05 01021 01 0000 110</t>
  </si>
  <si>
    <t xml:space="preserve"> 1 05 01022 01 0000 110</t>
  </si>
  <si>
    <t>Налог, взимаемый с налогоплательщиков, выбравших  в качестве объекта налогообложения  доходы, уменьшенные на величину расходов (за налоговые периоды, истекшие до 1 января 2011 года)</t>
  </si>
  <si>
    <t>1 05 01050 01 0000 110</t>
  </si>
  <si>
    <t xml:space="preserve"> 1 05 02000 02 0000 110</t>
  </si>
  <si>
    <t>Единый налог на вмененный доход для отдельных видов деятельности</t>
  </si>
  <si>
    <t xml:space="preserve"> 1 05 02010 02 0000 110</t>
  </si>
  <si>
    <t xml:space="preserve"> 1 05 02020 02 0000 110</t>
  </si>
  <si>
    <t>Единый налог на вмененный доход для отдельных видов деятельности (за налоговые периоды, истекшие до 1 января 2011 года)</t>
  </si>
  <si>
    <t>1 05 04000 02 0000 110</t>
  </si>
  <si>
    <t>Налог, взимаемый в связи с применением патентной системы налогообложения</t>
  </si>
  <si>
    <t>1 05 04030 02 0000 110</t>
  </si>
  <si>
    <t>Налог, взимаемый в связи с применением патентной системы налогообложения, зачисляемый в бюджеты городов федерального значения</t>
  </si>
  <si>
    <t>1 13 00000 00 0000 000</t>
  </si>
  <si>
    <t>Доходы от оказания платных услуг(работ) и компенсации затрат государства</t>
  </si>
  <si>
    <t>1 13 02990 00 0000 130</t>
  </si>
  <si>
    <t>Прочие доходы от  компенсации затрат государства</t>
  </si>
  <si>
    <t>1 13 02993 03 0000 130</t>
  </si>
  <si>
    <t>Прочие доходы от компенсации затрат бюджетов внутригородских муниципальных образований городов федерального значения</t>
  </si>
  <si>
    <t xml:space="preserve"> 1 16 00000 00 0000 000</t>
  </si>
  <si>
    <t>Штрафы, санкции, возмещение ущерба</t>
  </si>
  <si>
    <t xml:space="preserve"> 1 16 06000 01 0000 140</t>
  </si>
  <si>
    <t>Денежные взыскания (штрафы) за нарушение 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</si>
  <si>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 xml:space="preserve"> 1 16 90000 00 0000 140</t>
  </si>
  <si>
    <t>Прочие поступления от денежных взысканий (штрафов) и иных сумм в возмещение ущерба</t>
  </si>
  <si>
    <t xml:space="preserve"> 1 16 90030 03 0000 140</t>
  </si>
  <si>
    <t>Прочие поступления от денежных взысканий (штрафов) и иных сумм в возмещение ущерба, зачисляемые в бюджеты внутригородских муниципальных образований городов федерального значения</t>
  </si>
  <si>
    <t>1 17 00000 00 0000 000</t>
  </si>
  <si>
    <t>Прочие неналоговые доходы</t>
  </si>
  <si>
    <t>940</t>
  </si>
  <si>
    <t>1 17 01000 00 0000 180</t>
  </si>
  <si>
    <t>Невыясненные поступления</t>
  </si>
  <si>
    <t>1 17 01030 03 0000 180</t>
  </si>
  <si>
    <t>Невыясненные поступления, зачисляемые в бюджеты внутригородских муниципальных образований городов федерального значения</t>
  </si>
  <si>
    <t>1 17  05000 00 0000 180</t>
  </si>
  <si>
    <t>1 17  05030 03 0000 180</t>
  </si>
  <si>
    <t>Прочие неналоговые доходы бюджетов внутригородских муниципальных образований городов федерального значения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</si>
  <si>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</si>
  <si>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</si>
  <si>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</si>
  <si>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</si>
  <si>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2 02 30000 00  0000 151</t>
  </si>
  <si>
    <t xml:space="preserve">Субвенции бюджетам бюджетной системы Российской Федерации </t>
  </si>
  <si>
    <t>2 02 30024 00 0000 151</t>
  </si>
  <si>
    <t xml:space="preserve">Субвенции местным бюджетам на выполнение передаваемых полномочий субъектов Российской Федерации </t>
  </si>
  <si>
    <t>2 02 30024 03 0000 151</t>
  </si>
  <si>
    <t>Субвенции бюджетам внутригородских муниципальных образований городов федерального значения на выполнение передаваемых полномочий субъектов Российской Федерации</t>
  </si>
  <si>
    <t>2 02 30024 03 0100 151</t>
  </si>
  <si>
    <t>Субвенции бюджетам внутригородских муниципальных образований Санкт-Петербурга на выполнение отдельных  государственных  полномочий Санкт-Петербурга по организации и осуществлению деятельности по опеке и попечительству</t>
  </si>
  <si>
    <t>2 02 30024 03 0200 151</t>
  </si>
  <si>
    <t>Субвенции бюджетам внутригородских муниципальных образований Санкт-Петербурга на выполнение отдельного государственного полномочия Санкт-Петербурга по определению должностных лиц, уполномоченных составлять протоколы об административных правонарушениях, и составлению протоколов об административных правонарушениях</t>
  </si>
  <si>
    <t>2 02 30027 00 0000 151</t>
  </si>
  <si>
    <t>2 02 30027 03 0000 151</t>
  </si>
  <si>
    <t>Субвенции бюджетам внутригородских муниципальных образований городов федерального значения на содержание ребенка в семье опекуна и приемной семье, а также вознаграждение, причитающееся приемному родителю</t>
  </si>
  <si>
    <t>2 02 30027 03 0100 151</t>
  </si>
  <si>
    <t>Субвенции бюджетам внутригородских муниципальных образований Санкт-Петербурга на содержание ребенка в семье опекуна и приемной семье</t>
  </si>
  <si>
    <t>2 02 30027 03 0200 151</t>
  </si>
  <si>
    <t>Субвенции бюджетам внутригородских муниципальных образований Санкт-Петербурга  на вознаграждение, причитающееся приемному родителю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</si>
  <si>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</si>
  <si>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2 08 03000 03 0000 180</t>
  </si>
  <si>
    <t>Перечисления из бюджетов внутригородских муниципальных образований городов федерального значения (в бюджеты внутригородских муниципальных образований городов федерального значения)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</si>
  <si>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ИТОГО</t>
  </si>
  <si>
    <t>Приложение 2</t>
  </si>
  <si>
    <t>Наименование статей</t>
  </si>
  <si>
    <t>Код ГРБС</t>
  </si>
  <si>
    <t>Код раздела и подраздела</t>
  </si>
  <si>
    <t>Код целевой статьи</t>
  </si>
  <si>
    <t>Код вида расхода</t>
  </si>
  <si>
    <t>I</t>
  </si>
  <si>
    <t>Муниципальный Совет МО  УРИЦК</t>
  </si>
  <si>
    <t>944</t>
  </si>
  <si>
    <t>Общегосударственные вопросы</t>
  </si>
  <si>
    <t>0100</t>
  </si>
  <si>
    <t>1.1</t>
  </si>
  <si>
    <t>Функционирование высшего должностного лица субъекта Российской Федерации и муниципального образования</t>
  </si>
  <si>
    <t>0102</t>
  </si>
  <si>
    <t>1.1.1</t>
  </si>
  <si>
    <t>Содержание главы внутригородского муниципального образования Санкт-Петербурга</t>
  </si>
  <si>
    <t>0020000011</t>
  </si>
  <si>
    <t>1.1.1.1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</si>
  <si>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</si>
  <si>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</si>
  <si>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1.1.1.1.1</t>
  </si>
  <si>
    <t>Расходы на выплаты персоналу государственных (муниципальных) органов</t>
  </si>
  <si>
    <t>120</t>
  </si>
  <si>
    <t>1.2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</si>
  <si>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</si>
  <si>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</si>
  <si>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1.2.1</t>
  </si>
  <si>
    <t>Компенсация депутатам муниципального совета, членам выборных органов местного самоуправления, выборным должностным лицам местного самоуправления, осуществляющим свои полномочия на непостоянной основе</t>
  </si>
  <si>
    <t>0020000022</t>
  </si>
  <si>
    <t>1.2.1.1</t>
  </si>
  <si>
    <t>1.2.1.1.1</t>
  </si>
  <si>
    <t>1.2.2</t>
  </si>
  <si>
    <t>Содержание и обеспечение деятельности лиц, замещающих должности муниципальной службы, а также лиц, замещающих должности , не отнесенные к должностям муниципальной службы, представительного органа муниципального образования</t>
  </si>
  <si>
    <t>0020000021</t>
  </si>
  <si>
    <t>1.2.2.1</t>
  </si>
  <si>
    <t>1.2.2.1.1</t>
  </si>
  <si>
    <t>1.2.2.2</t>
  </si>
  <si>
    <t>Закупка товаров, работ и услуг для обеспечения государственных (муниципальных) нужд</t>
  </si>
  <si>
    <t>200</t>
  </si>
  <si>
    <t>1.2.2.2.1</t>
  </si>
  <si>
    <t>Иные закупки товаров, работ и услуг для обеспечения государственных (муниципальных) нужд</t>
  </si>
  <si>
    <t>240</t>
  </si>
  <si>
    <t>1.2.2.3</t>
  </si>
  <si>
    <t>Иные бюджетные ассигнования</t>
  </si>
  <si>
    <t>800</t>
  </si>
  <si>
    <t>1.2.2.3.1</t>
  </si>
  <si>
    <t>Уплата налогов, сборов и иных платежей</t>
  </si>
  <si>
    <t>850</t>
  </si>
  <si>
    <t>II</t>
  </si>
  <si>
    <t>Местная администрация МО  УРИЦК</t>
  </si>
  <si>
    <t>2</t>
  </si>
  <si>
    <t>2.1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</si>
  <si>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</si>
  <si>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</si>
  <si>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2.1.1</t>
  </si>
  <si>
    <t>Содержание главы местной администрации внутригородского муниципального образования Санкт-Петербурга</t>
  </si>
  <si>
    <t>0020000031</t>
  </si>
  <si>
    <t>2.1.1.1</t>
  </si>
  <si>
    <t>2.1.1.1.1</t>
  </si>
  <si>
    <t>2.1.2</t>
  </si>
  <si>
    <t>Содержание лиц и обеспечение деятельности лиц, замещающих должности муниципальной службы, а также лиц, замещающих должности, не отнесенные к должностям муниципальной службы, местной администрации  муниципального образования</t>
  </si>
  <si>
    <t>0020000032</t>
  </si>
  <si>
    <t>2.1.2.1</t>
  </si>
  <si>
    <t>2.1.2.1.1</t>
  </si>
  <si>
    <t>2.1.2.2</t>
  </si>
  <si>
    <t>2.1.2.2.1</t>
  </si>
  <si>
    <t>2.1.2.3</t>
  </si>
  <si>
    <t>2.1.2.3.1</t>
  </si>
  <si>
    <t>2.1.3</t>
  </si>
  <si>
    <t>Расходы на исполнение государственного полномочия Санкт-Петербурга по организации и осуществлению деятельности по опеке и попечительству за счет субвенций из бюджета Санкт-Петербурга</t>
  </si>
  <si>
    <t>00200G0850</t>
  </si>
  <si>
    <t>2.1.3.1</t>
  </si>
  <si>
    <t>2.1.3.1.1</t>
  </si>
  <si>
    <t>2.1.3.2</t>
  </si>
  <si>
    <t>2.1.3.2.1</t>
  </si>
  <si>
    <t>2.1.4</t>
  </si>
  <si>
    <t>Расходы на исполнение государственного полномочия  Санкт-Петербурга по составлению протоколов об административных правонарушениях за счет субвенций из бюджета Санкт-Петербурга</t>
  </si>
  <si>
    <t>2.1.4.1</t>
  </si>
  <si>
    <t>09200G0100</t>
  </si>
  <si>
    <t>2.1.4.1.1</t>
  </si>
  <si>
    <t>2.3</t>
  </si>
  <si>
    <t>Другие общегосударственные вопросы</t>
  </si>
  <si>
    <t>0113</t>
  </si>
  <si>
    <t>2.3.1</t>
  </si>
  <si>
    <t>Уплата членских взносов на осуществление деятельности Совета муниципальных образований Санкт-Петербурга и содержание его органов</t>
  </si>
  <si>
    <t>0920000441</t>
  </si>
  <si>
    <t>2.3.1.1</t>
  </si>
  <si>
    <t>2.3.1.1.1</t>
  </si>
  <si>
    <t>2.4</t>
  </si>
  <si>
    <t>НАЦИОНАЛЬНАЯ БЕЗОПАСНОСТЬ И ПРАВООХРАНИТЕЛЬНАЯ  ДЕЯТЕЛЬНОСТЬ</t>
  </si>
  <si>
    <t>0300</t>
  </si>
  <si>
    <t>2.4.1</t>
  </si>
  <si>
    <t>Защита населения и территории от  чрезвычайных ситуаций природного и техногенного характера, гражданская оборона</t>
  </si>
  <si>
    <t>0309</t>
  </si>
  <si>
    <t>2.4.1.1</t>
  </si>
  <si>
    <t>Содействие в установленном порядке исполнительным органам государственной власти Санкт-Петербурга в сборе и обмене информацией в области защиты населения и территорий от чрезвычайных ситуаций, а также содействие в информировании населения об угрозе возникновения или о возникновении чрезвычайной ситуации</t>
  </si>
  <si>
    <t>2190000081</t>
  </si>
  <si>
    <t>2.4.1.1.1</t>
  </si>
  <si>
    <t>2.4.1.1.1.1</t>
  </si>
  <si>
    <t>2.4.1.2</t>
  </si>
  <si>
    <t>Проведение подготовки и обучения неработающего населения способам защиты и действиям в чрезвычайных ситуациях, а также способам защиты от опасностей, возникающих при ведении военных действий или вследствие этих действий</t>
  </si>
  <si>
    <t>2190000091</t>
  </si>
  <si>
    <t>2.4.1.2.1</t>
  </si>
  <si>
    <t>2.4.1.2.1.1</t>
  </si>
  <si>
    <t>2.5</t>
  </si>
  <si>
    <t>НАЦИОНАЛЬНАЯ ЭКОНОМИКА</t>
  </si>
  <si>
    <t>0400</t>
  </si>
  <si>
    <t>2.5.1</t>
  </si>
  <si>
    <t>Общеэкономические вопросы</t>
  </si>
  <si>
    <t>0401</t>
  </si>
  <si>
    <t>2.5.1.1</t>
  </si>
  <si>
    <t>Участие в организации и финансировании временного трудоустройства несовершеннолетних в возрасте от 14 до 18 лет в свободное от учебы время</t>
  </si>
  <si>
    <t>5100000101</t>
  </si>
  <si>
    <t>2.5.1.1.1</t>
  </si>
  <si>
    <t>2.5.1.1.1.1</t>
  </si>
  <si>
    <t>2.6</t>
  </si>
  <si>
    <t>ЖИЛИЩНО-КОММУНАЛЬНОЕ ХОЗЯЙСТВО</t>
  </si>
  <si>
    <t>0500</t>
  </si>
  <si>
    <t>2.6.1</t>
  </si>
  <si>
    <t xml:space="preserve">Благоустройство </t>
  </si>
  <si>
    <t>0503</t>
  </si>
  <si>
    <t>2.6.1.1</t>
  </si>
  <si>
    <t>Текущий ремонт придомовых территорий и дворовых территорий, включая проезды и въезды, пешеходные дорожки</t>
  </si>
  <si>
    <t>6000000131</t>
  </si>
  <si>
    <t>2.6.1.1.1</t>
  </si>
  <si>
    <t>2.6.1.1.1.1</t>
  </si>
  <si>
    <t>2.6.1.2</t>
  </si>
  <si>
    <t>Организация дополнительных парковочных мест на дворовых территориях</t>
  </si>
  <si>
    <t>6000000132</t>
  </si>
  <si>
    <t>2.6.1.2.1</t>
  </si>
  <si>
    <t>2.6.1.2.1.1</t>
  </si>
  <si>
    <t>2.6.1.3</t>
  </si>
  <si>
    <t>Установка, содержание и ремонт ограждений газонов</t>
  </si>
  <si>
    <t>6000000133</t>
  </si>
  <si>
    <t>2.6.1.3.1</t>
  </si>
  <si>
    <t>2.6.1.3.1.1</t>
  </si>
  <si>
    <t>2.6.1.4</t>
  </si>
  <si>
    <t>Установка и содержание малых архитектурных форм, уличной мебели и хозяйственно-бытового оборудования, необходимого для благоустройства территории муниципального образования</t>
  </si>
  <si>
    <t>6000000134</t>
  </si>
  <si>
    <t>2.6.1.4.1</t>
  </si>
  <si>
    <t>2.6.1.4.1.1</t>
  </si>
  <si>
    <t>2.6.1.5</t>
  </si>
  <si>
    <t>Оборудование контейнерных площадок на дворовых территориях</t>
  </si>
  <si>
    <t>6000000141</t>
  </si>
  <si>
    <t>2.6.1.5.1</t>
  </si>
  <si>
    <t>2.6.1.5.1.1</t>
  </si>
  <si>
    <t>2.6.1.6</t>
  </si>
  <si>
    <t>Участие в пределах своей компетенции в обеспечении чистоты и порядка на территории муниципального образования, включая ликвидацию несанкционированных свалок бытовых отходов, мусора и уборка территорий, водных акваторий, тупиков и проездов, не включенных в адресные программы, утвержденные исполнительными органами государственной власти Санкт-Петербурга</t>
  </si>
  <si>
    <t>6000000142</t>
  </si>
  <si>
    <t>2.6.1.6.1</t>
  </si>
  <si>
    <t>2.6.1.6.1.1</t>
  </si>
  <si>
    <t>2.6.1.7</t>
  </si>
  <si>
    <t>Озеленение территорий зеленых насаждений внутриквартального озеленения, в том числе организация работ по компенсационному  озеленению, осуществляемому в соответствии с законом Санкт-Петербурга, содержание территорий зеленых насаждений внутриквартального озеленения, ремонт расположенных на них объектов зеленых насаждений, защита зеленых насаждений на указанных территориях, утверждение перечня территорий зеленых насаждений внутриквартального озеленения</t>
  </si>
  <si>
    <t>6000000151</t>
  </si>
  <si>
    <t>2.6.1.7.1</t>
  </si>
  <si>
    <t>2.6.1.7.1.1</t>
  </si>
  <si>
    <t>2.6.1.8</t>
  </si>
  <si>
    <t>Проведение санитарных рубок, а также удаление аварийных, больных деревьев и кустарников в отношении зеленых насаждений внутриквартального озеленения</t>
  </si>
  <si>
    <t>6000000152</t>
  </si>
  <si>
    <t>2.6.1.8.1</t>
  </si>
  <si>
    <t>2.6.1.8.1.1</t>
  </si>
  <si>
    <t>2.6.1.9</t>
  </si>
  <si>
    <t>Создание зон отдыха, в том числе обустройство, содержание и уборка территорий детских площадок</t>
  </si>
  <si>
    <t>6000000161</t>
  </si>
  <si>
    <t>2.6.1.9.1</t>
  </si>
  <si>
    <t>2.6.1.9.1.1</t>
  </si>
  <si>
    <t>2.6.1.10</t>
  </si>
  <si>
    <t>Обустройство, содержание и уборка территорий спортивных площадок</t>
  </si>
  <si>
    <t>6000000162</t>
  </si>
  <si>
    <t>2.6.1.10.1</t>
  </si>
  <si>
    <t>2.6.1.10.1.1</t>
  </si>
  <si>
    <t>2.6.1.11</t>
  </si>
  <si>
    <t>Выполнение оформления к праздничным мероприятиям на территории муниципального образования</t>
  </si>
  <si>
    <t>6000000163</t>
  </si>
  <si>
    <t>2.6.1.11.1</t>
  </si>
  <si>
    <t>2.6.1.11.1.1</t>
  </si>
  <si>
    <t>2.7</t>
  </si>
  <si>
    <t>ОБРАЗОВАНИЕ</t>
  </si>
  <si>
    <t>0700</t>
  </si>
  <si>
    <t>2.7.1</t>
  </si>
  <si>
    <t>Профессиональная подготовка, переподготовка и повышение квалификации</t>
  </si>
  <si>
    <t>0705</t>
  </si>
  <si>
    <t>2.7.1.1</t>
  </si>
  <si>
    <t>Организация профессионального образования и дополнительного профессионального образования выборных должностных лиц местного самоуправления, депутатов муниципальных советов муниципальных образований, муниципальных служащих</t>
  </si>
  <si>
    <t>4280000181</t>
  </si>
  <si>
    <t>2.7.1.1.1</t>
  </si>
  <si>
    <t>2.7.1.1.1.1</t>
  </si>
  <si>
    <t>2.8</t>
  </si>
  <si>
    <t xml:space="preserve">КУЛЬТУРА, КИНЕМАТОГРАФИЯ </t>
  </si>
  <si>
    <t>0800</t>
  </si>
  <si>
    <t>2.8.1</t>
  </si>
  <si>
    <t>Культура</t>
  </si>
  <si>
    <t>0801</t>
  </si>
  <si>
    <t>2.8.1.1</t>
  </si>
  <si>
    <t>Организация и проведение местных и участие в организации и проведении городских праздничных и иных зрелищных мероприятий</t>
  </si>
  <si>
    <t>4500000201</t>
  </si>
  <si>
    <t>2.8.1.1.1</t>
  </si>
  <si>
    <t>2.8.1.1.1.1</t>
  </si>
  <si>
    <t>2.8.1.2</t>
  </si>
  <si>
    <t>Организация и проведение досуговых мероприятий для жителей муниципального образования</t>
  </si>
  <si>
    <t>4500000561</t>
  </si>
  <si>
    <t>2.8.1.2.1</t>
  </si>
  <si>
    <t>2.8.1.2.1.1</t>
  </si>
  <si>
    <t>2.9</t>
  </si>
  <si>
    <t>СОЦИАЛЬНАЯ ПОЛИТИКА</t>
  </si>
  <si>
    <t>1000</t>
  </si>
  <si>
    <t>2.9.1</t>
  </si>
  <si>
    <t>2.9.1.1</t>
  </si>
  <si>
    <t>5050000231</t>
  </si>
  <si>
    <t>2.9.1.1.1</t>
  </si>
  <si>
    <t>Социальное обеспечение и иные выплаты населению</t>
  </si>
  <si>
    <t>300</t>
  </si>
  <si>
    <t>2.9.1.1.1.1</t>
  </si>
  <si>
    <t>Публичные нормативные социальные выплаты гражданам</t>
  </si>
  <si>
    <t>310</t>
  </si>
  <si>
    <t>2.9.2</t>
  </si>
  <si>
    <t>Охрана семьи и детства</t>
  </si>
  <si>
    <t>1004</t>
  </si>
  <si>
    <t>2.9.2.1</t>
  </si>
  <si>
    <t>Расходы на исполнение государственного полномочия Санкт-Петербурга по выплате денежных средств на содержание ребенка в семье опекуна и приемной семье за счет субвенций из бюджета Санкт-Петербурга</t>
  </si>
  <si>
    <t>51100G0860</t>
  </si>
  <si>
    <t>2.9.2.1.1</t>
  </si>
  <si>
    <t>2.9.2.1.1.1</t>
  </si>
  <si>
    <t>2.9.2.2</t>
  </si>
  <si>
    <t>Расходы на исполнение государственного полномочия по выплате денежных средств на вознаграждение приемным родителям за счет субвенций из бюджета Санкт-Петербурга</t>
  </si>
  <si>
    <t>51100G0870</t>
  </si>
  <si>
    <t>2.9.2.2.1</t>
  </si>
  <si>
    <t>2.9.2.2.1.1</t>
  </si>
  <si>
    <t>Социальные выплаты гражданам, кроме публичных нормативных социальных выплат</t>
  </si>
  <si>
    <t>320</t>
  </si>
  <si>
    <t>2.10</t>
  </si>
  <si>
    <t xml:space="preserve"> ФИЗИЧЕСКАЯ КУЛЬТУРА И СПОРТ</t>
  </si>
  <si>
    <t>1100</t>
  </si>
  <si>
    <t>2.10.1</t>
  </si>
  <si>
    <t>Массовый спорт</t>
  </si>
  <si>
    <t>1102</t>
  </si>
  <si>
    <t>2.10.1.1</t>
  </si>
  <si>
    <t>Обеспечение условий для развития на территории муниципального образования физической культуры и массового спорта, организация и проведение официальных физкультурных мероприятий, физкультурно-оздоровительных мероприятий и спортивных мероприятий муниципального образования</t>
  </si>
  <si>
    <t>5120000241</t>
  </si>
  <si>
    <t>2.10.1.1.1</t>
  </si>
  <si>
    <t>2.10.1.1.1.1</t>
  </si>
  <si>
    <t>2.11</t>
  </si>
  <si>
    <t>СРЕДСТВА МАССОВОЙ ИНФОРМАЦИИ</t>
  </si>
  <si>
    <t>1200</t>
  </si>
  <si>
    <t>2.11.1</t>
  </si>
  <si>
    <t>Периодическая печать и издательства</t>
  </si>
  <si>
    <t>1202</t>
  </si>
  <si>
    <t>2.11.1.1</t>
  </si>
  <si>
    <t>Учреждение печатного средства массовой информации для опубликования муниципальных правовых актов, обсуждение проектов муниципальных правовых актов по вопросам местного значения, доведение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 его общественной инфраструктуры и иной официальной информации</t>
  </si>
  <si>
    <t>4570000251</t>
  </si>
  <si>
    <t>2.11.1.1.1</t>
  </si>
  <si>
    <t>2.11.1.1.1.1</t>
  </si>
  <si>
    <t>Приложение 3</t>
  </si>
  <si>
    <t>Приложение 4</t>
  </si>
  <si>
    <t xml:space="preserve"> 01 00 0000 00 0000 000</t>
  </si>
  <si>
    <t>Источники внутреннего финансирования дефицитов бюджетов</t>
  </si>
  <si>
    <t xml:space="preserve"> 01 05 0000 00 0000 000</t>
  </si>
  <si>
    <t>Изменение остатков средств на счетах по учету средств бюджетов</t>
  </si>
  <si>
    <t xml:space="preserve"> 01 05 0201 00 0000 510</t>
  </si>
  <si>
    <t>Увеличение прочих остатков денежных средств бюджетов</t>
  </si>
  <si>
    <t xml:space="preserve"> 01 05 0201 03 0000 510</t>
  </si>
  <si>
    <t>Увеличение прочих остатков денежных средств бюджетов внутригородских муниципальных образований городов федерального значения</t>
  </si>
  <si>
    <t xml:space="preserve"> 01 05 0201 00 0000 610</t>
  </si>
  <si>
    <t>Уменьшение прочих остатков средств бюджетов</t>
  </si>
  <si>
    <t xml:space="preserve"> 01 05 0201 03 0000 610</t>
  </si>
  <si>
    <t>Уменьшение прочих остатков денежных средств бюджетов внутригородских муниципальных образований городов федерального значения</t>
  </si>
  <si>
    <t>Наименование</t>
  </si>
  <si>
    <t>(тыс. руб.)</t>
  </si>
  <si>
    <t>№                        п/п</t>
  </si>
  <si>
    <t>Приложение 5</t>
  </si>
  <si>
    <t xml:space="preserve">Утверждено Постановлением  </t>
  </si>
  <si>
    <t xml:space="preserve">Местной администрации внутригородского  </t>
  </si>
  <si>
    <t>Муниципального образования Санкт-Петербурга Муниципального округа УРИЦК</t>
  </si>
  <si>
    <t>Утверждено Постановлением</t>
  </si>
  <si>
    <t xml:space="preserve">Местной администарции внутригородского </t>
  </si>
  <si>
    <t xml:space="preserve">Утверждено Постановлением </t>
  </si>
  <si>
    <t xml:space="preserve">Местной администрации внутригородского </t>
  </si>
  <si>
    <t>Местной администрации внутригородского</t>
  </si>
  <si>
    <t xml:space="preserve">Местной администрации внутригородского                           </t>
  </si>
  <si>
    <t xml:space="preserve">Утверждено Постановлением                                                                                                                                                      </t>
  </si>
  <si>
    <t>Муниципального образования Санкт-Петербурга  Муниципального округа УРИЦК</t>
  </si>
  <si>
    <t xml:space="preserve"> </t>
  </si>
  <si>
    <t>Исполнение доходов бюджета внутригородского Муниципального образования                                                            Санкт-Петербурга Муниципального округа УРИЦК за 1 квартал 2018 года.</t>
  </si>
  <si>
    <t xml:space="preserve">Исполнение расходов бюджета по ведомственной структуре расходов бюджета внутригородского Муниципального образования Санкт-Петербурга Муниципального округа УРИЦК                                                       за 1 квартал 2018 года </t>
  </si>
  <si>
    <t xml:space="preserve">Исполнение расходов бюджета в расзрезе целевых статей и видов расходов бюджета внутригородского Муниципального образования Санкт-Петербурга Муниципального округа УРИЦК за 1 квартал 2018 года </t>
  </si>
  <si>
    <t xml:space="preserve">Исполнение расходов бюджета по разделам и подразделам классификации расходов бюджета внутригородского Муниципального образования Санкт-Петербурга Муниципального округа УРИЦК                                                       за 1 квартал 2018 года </t>
  </si>
  <si>
    <t xml:space="preserve">Исполнение источников финансирования дефицита бюджета внутригородского Муниципального образования Санкт-Петербурга Муниципального округа УРИЦК за 1 квартал 2018 года       </t>
  </si>
  <si>
    <t>Сведения о численности муниципальных служащих органов местного самоуправления внутригородского Муниципального образования Санкт-Петербурга Муниципального округа УРИЦК с указанием фактических затрат на их денежное содержание за 1 квартал 2018 года.</t>
  </si>
  <si>
    <t>Утверждено на 2018 год</t>
  </si>
  <si>
    <t>Исполнено за                             1 квартал 2018 года</t>
  </si>
  <si>
    <t>Налог, взимаемый с налогоплательщиков, выбравших  в качестве объекта налогообложения  доходы, уменьшенные на величину расходов (в том числе минимальный налог, зачисляемый в бюджеты субъектов Российской Федерации)</t>
  </si>
  <si>
    <t>Минимальный налог, зачисляемый в бюджеты субъектов Российской Федерации (за налоговые периоды, истекшие до 01 января 2016 года)</t>
  </si>
  <si>
    <t>867</t>
  </si>
  <si>
    <t>1 13 02993 03 0100 130</t>
  </si>
  <si>
    <t>Средства, составляющие восстановительную стоимость зеленых насаждений общего пользования местного значения и подлежащие зачислению в бюджеты внутригородских муниципальных образований Санкт-Петербурга в соответствии с законодательством Санкт-Петербурга</t>
  </si>
  <si>
    <t>806</t>
  </si>
  <si>
    <t xml:space="preserve"> 1 16 90030 03 0100 140</t>
  </si>
  <si>
    <t>Штрафы за административные правонарушения в области благоустройства, предусмотренные главой 4 Закона Санкт-Петербурга "Об административных правонарушениях в Санкт-Петербурге", за исключением статьи 37-2 указанного Закона Санкт-Петербурга</t>
  </si>
  <si>
    <t>807</t>
  </si>
  <si>
    <t>853</t>
  </si>
  <si>
    <t xml:space="preserve"> 1 16 90030 03 0200 140</t>
  </si>
  <si>
    <t>Штрафы за административные правонарушения в области предпринимательской деятельности, предусмотренные статьей 44 Закона Санкт-Петербурга "Об административных правонарушениях в Санкт-Петербурге"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</si>
  <si>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</si>
  <si>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2 08 00000 00 0000 000</t>
  </si>
  <si>
    <t>Исполнено за                              1 квартал 2018 года</t>
  </si>
  <si>
    <t>1.2.3</t>
  </si>
  <si>
    <t>1.2.3.1</t>
  </si>
  <si>
    <t>1.2.3.1.1</t>
  </si>
  <si>
    <t>Участие в деятельности по профилактике правонарушений в Санкт-Петербурге в формах и порядке, установленных законодательством Санкт-Петербурга</t>
  </si>
  <si>
    <t>0920000511</t>
  </si>
  <si>
    <t>2.7.2</t>
  </si>
  <si>
    <t>Другие вопросы в области образования</t>
  </si>
  <si>
    <t>0709</t>
  </si>
  <si>
    <t>2.7.2.1</t>
  </si>
  <si>
    <t>Участие в профилактике терроризма и экстремизма, а также в минимизации и (или) ликвидации последствий проявления терроризма и экстремизма на территории муниципального образования</t>
  </si>
  <si>
    <t>4360000521</t>
  </si>
  <si>
    <t>2.7.2.1.1</t>
  </si>
  <si>
    <t>2.7.2.1.1.1</t>
  </si>
  <si>
    <t>2.7.2.2</t>
  </si>
  <si>
    <t>Участие в установленном порядке в мероприятиях по профилактике незаконного потребления наркотических средств и психотропных веществ, новых потенциально опасных психоактивных веществ, наркомании в Санкт-Петербурге</t>
  </si>
  <si>
    <t>4360000531</t>
  </si>
  <si>
    <t>2.7.2.2.1</t>
  </si>
  <si>
    <t>2.7.2.2.1.1</t>
  </si>
  <si>
    <t>2.7.2.3</t>
  </si>
  <si>
    <t>Участие в реализации мер по профилактике дорожно-транспортного травматизма на территории муниципального образования</t>
  </si>
  <si>
    <t>4360000491</t>
  </si>
  <si>
    <t>2.7.2.3.1</t>
  </si>
  <si>
    <t>2.7.2.3.1.1</t>
  </si>
  <si>
    <t>2.7.2.4</t>
  </si>
  <si>
    <t>Участие в создании условий для реализации мер, направленных на укрепление межнационального и межконфессионального согласия, сохранение и развитие языков и культуры народов Российской Федерации, проживающих на территории МО УРИЦК, социальную и культурную адаптацию мигрантов, профилактику межнациональных (межэтнических) конфликтов</t>
  </si>
  <si>
    <t>4360000571</t>
  </si>
  <si>
    <t>2.7.2.4.1</t>
  </si>
  <si>
    <t>2.7.2.4.1.1</t>
  </si>
  <si>
    <t xml:space="preserve">Пенсионное обеспечение </t>
  </si>
  <si>
    <t>1001</t>
  </si>
  <si>
    <t>Назначение, выплата и перерасчет пенсии за выслугу лет, ежемесячной доплаты к пенсии за стаж, приостановление, возобновление, прекращение выплаты пенсии за выслугу лет, ежемесячной доплаты к пенсии за стаж лицам, замещавшим должности муниципальной службы</t>
  </si>
  <si>
    <t>План на                  2018 год</t>
  </si>
  <si>
    <t>Исполнено за  1 квартал 2018 года</t>
  </si>
  <si>
    <t>План на 2018 год</t>
  </si>
  <si>
    <t>Исполнено за 1 квартал 2018 год</t>
  </si>
  <si>
    <t>План                   на 2018 год</t>
  </si>
  <si>
    <t>ОБЩЕГОСУДАРСТВЕННЫЕ  ВОПРОСЫ</t>
  </si>
  <si>
    <t>Пенсионное обеспечение</t>
  </si>
  <si>
    <t>Исполнено за 1 квартал 2018 года</t>
  </si>
  <si>
    <t>от 05.04.2018г. № 9</t>
  </si>
  <si>
    <t xml:space="preserve"> от 05.04.2018г. 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</si>
</sst>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₽_-;\-* #,##0.00\ _₽_-;_-* &quot;-&quot;??\ _₽_-;_-@_-"/>
    <numFmt numFmtId="164" formatCode="#,##0.0"/>
    <numFmt numFmtId="165" formatCode="0.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indexed="63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indexed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5">
    <xf numFmtId="0" fontId="0" fillId="0" borderId="0" xfId="0"/>
    <xf numFmtId="0" fontId="0" fillId="0" borderId="0" xfId="0" applyAlignment="1"/>
    <xf numFmtId="0" fontId="4" fillId="0" borderId="0" xfId="0" applyFont="1" applyAlignment="1">
      <alignment horizontal="center" wrapText="1"/>
    </xf>
    <xf numFmtId="0" fontId="6" fillId="0" borderId="0" xfId="0" applyFont="1"/>
    <xf numFmtId="43" fontId="8" fillId="0" borderId="0" xfId="1" applyFont="1" applyFill="1" applyAlignment="1">
      <alignment wrapText="1"/>
    </xf>
    <xf numFmtId="43" fontId="9" fillId="0" borderId="0" xfId="1" applyFont="1" applyFill="1" applyAlignment="1">
      <alignment wrapText="1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14" fillId="0" borderId="0" xfId="0" applyFont="1"/>
    <xf numFmtId="49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/>
    <xf numFmtId="164" fontId="6" fillId="0" borderId="0" xfId="0" applyNumberFormat="1" applyFont="1"/>
    <xf numFmtId="49" fontId="15" fillId="0" borderId="1" xfId="0" applyNumberFormat="1" applyFont="1" applyBorder="1" applyAlignment="1">
      <alignment horizontal="center" vertical="center" wrapText="1"/>
    </xf>
    <xf numFmtId="3" fontId="1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64" fontId="16" fillId="0" borderId="1" xfId="0" applyNumberFormat="1" applyFont="1" applyBorder="1" applyAlignment="1">
      <alignment horizontal="center" vertical="center" wrapText="1"/>
    </xf>
    <xf numFmtId="3" fontId="17" fillId="0" borderId="1" xfId="0" applyNumberFormat="1" applyFont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164" fontId="17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/>
    <xf numFmtId="0" fontId="5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164" fontId="7" fillId="0" borderId="1" xfId="0" applyNumberFormat="1" applyFont="1" applyBorder="1" applyAlignment="1">
      <alignment horizontal="center"/>
    </xf>
    <xf numFmtId="0" fontId="14" fillId="0" borderId="0" xfId="0" applyFont="1" applyBorder="1"/>
    <xf numFmtId="0" fontId="6" fillId="0" borderId="0" xfId="0" applyFont="1" applyBorder="1" applyAlignment="1">
      <alignment horizontal="center" wrapText="1"/>
    </xf>
    <xf numFmtId="0" fontId="16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Alignment="1">
      <alignment horizontal="center"/>
    </xf>
    <xf numFmtId="0" fontId="6" fillId="0" borderId="0" xfId="0" applyNumberFormat="1" applyFont="1" applyBorder="1" applyAlignment="1" applyProtection="1">
      <alignment horizontal="left" wrapText="1"/>
      <protection locked="0"/>
    </xf>
    <xf numFmtId="0" fontId="0" fillId="0" borderId="0" xfId="0" applyAlignment="1">
      <alignment horizontal="center"/>
    </xf>
    <xf numFmtId="43" fontId="7" fillId="0" borderId="0" xfId="1" applyFont="1" applyFill="1" applyAlignment="1">
      <alignment wrapText="1"/>
    </xf>
    <xf numFmtId="0" fontId="0" fillId="0" borderId="0" xfId="0" applyFont="1"/>
    <xf numFmtId="0" fontId="19" fillId="0" borderId="0" xfId="0" applyFont="1" applyAlignment="1">
      <alignment horizontal="center" wrapText="1"/>
    </xf>
    <xf numFmtId="43" fontId="7" fillId="0" borderId="1" xfId="1" applyFont="1" applyFill="1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center" vertical="center" wrapText="1"/>
    </xf>
    <xf numFmtId="49" fontId="14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65" fontId="7" fillId="0" borderId="1" xfId="1" applyNumberFormat="1" applyFont="1" applyFill="1" applyBorder="1" applyAlignment="1">
      <alignment horizontal="center" vertical="center"/>
    </xf>
    <xf numFmtId="49" fontId="7" fillId="0" borderId="1" xfId="1" applyNumberFormat="1" applyFont="1" applyFill="1" applyBorder="1" applyAlignment="1">
      <alignment horizontal="left" vertical="center" wrapText="1"/>
    </xf>
    <xf numFmtId="49" fontId="7" fillId="0" borderId="1" xfId="1" applyNumberFormat="1" applyFont="1" applyFill="1" applyBorder="1" applyAlignment="1">
      <alignment horizontal="center" vertical="center"/>
    </xf>
    <xf numFmtId="49" fontId="14" fillId="0" borderId="1" xfId="1" applyNumberFormat="1" applyFont="1" applyFill="1" applyBorder="1" applyAlignment="1">
      <alignment horizontal="center" vertical="center"/>
    </xf>
    <xf numFmtId="49" fontId="9" fillId="0" borderId="1" xfId="1" applyNumberFormat="1" applyFont="1" applyFill="1" applyBorder="1" applyAlignment="1">
      <alignment horizontal="left" vertical="center" wrapText="1"/>
    </xf>
    <xf numFmtId="49" fontId="9" fillId="0" borderId="1" xfId="1" applyNumberFormat="1" applyFont="1" applyFill="1" applyBorder="1" applyAlignment="1">
      <alignment horizontal="center" vertical="center"/>
    </xf>
    <xf numFmtId="49" fontId="15" fillId="0" borderId="1" xfId="1" applyNumberFormat="1" applyFont="1" applyFill="1" applyBorder="1" applyAlignment="1">
      <alignment horizontal="center" vertical="center"/>
    </xf>
    <xf numFmtId="165" fontId="9" fillId="0" borderId="1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wrapText="1"/>
    </xf>
    <xf numFmtId="0" fontId="16" fillId="0" borderId="1" xfId="0" applyFont="1" applyBorder="1" applyAlignment="1">
      <alignment horizontal="center" vertical="center"/>
    </xf>
    <xf numFmtId="49" fontId="9" fillId="0" borderId="3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65" fontId="0" fillId="2" borderId="0" xfId="0" applyNumberFormat="1" applyFill="1"/>
    <xf numFmtId="0" fontId="0" fillId="2" borderId="0" xfId="0" applyFill="1"/>
    <xf numFmtId="165" fontId="6" fillId="0" borderId="1" xfId="1" applyNumberFormat="1" applyFont="1" applyFill="1" applyBorder="1" applyAlignment="1">
      <alignment horizontal="center" vertical="center"/>
    </xf>
    <xf numFmtId="49" fontId="9" fillId="2" borderId="1" xfId="1" applyNumberFormat="1" applyFont="1" applyFill="1" applyBorder="1" applyAlignment="1">
      <alignment horizontal="left" vertical="center" wrapText="1"/>
    </xf>
    <xf numFmtId="49" fontId="9" fillId="2" borderId="1" xfId="1" applyNumberFormat="1" applyFont="1" applyFill="1" applyBorder="1" applyAlignment="1">
      <alignment horizontal="center" vertical="center"/>
    </xf>
    <xf numFmtId="49" fontId="15" fillId="2" borderId="1" xfId="1" applyNumberFormat="1" applyFont="1" applyFill="1" applyBorder="1" applyAlignment="1">
      <alignment horizontal="center" vertical="center"/>
    </xf>
    <xf numFmtId="0" fontId="9" fillId="0" borderId="1" xfId="1" applyNumberFormat="1" applyFont="1" applyFill="1" applyBorder="1" applyAlignment="1">
      <alignment horizontal="left" vertical="center" wrapText="1"/>
    </xf>
    <xf numFmtId="43" fontId="7" fillId="0" borderId="1" xfId="1" applyFont="1" applyFill="1" applyBorder="1" applyAlignment="1">
      <alignment vertical="center" wrapText="1"/>
    </xf>
    <xf numFmtId="43" fontId="9" fillId="0" borderId="1" xfId="1" applyFont="1" applyFill="1" applyBorder="1" applyAlignment="1">
      <alignment horizontal="left" vertical="center" wrapText="1"/>
    </xf>
    <xf numFmtId="43" fontId="7" fillId="0" borderId="1" xfId="1" applyFont="1" applyFill="1" applyBorder="1" applyAlignment="1">
      <alignment horizontal="left" vertical="center" wrapText="1"/>
    </xf>
    <xf numFmtId="43" fontId="20" fillId="0" borderId="1" xfId="1" applyFont="1" applyFill="1" applyBorder="1" applyAlignment="1">
      <alignment horizontal="center" vertical="center" wrapText="1"/>
    </xf>
    <xf numFmtId="43" fontId="21" fillId="0" borderId="1" xfId="1" applyFont="1" applyFill="1" applyBorder="1" applyAlignment="1">
      <alignment horizontal="center" vertical="center"/>
    </xf>
    <xf numFmtId="0" fontId="19" fillId="0" borderId="0" xfId="0" applyFont="1" applyAlignment="1">
      <alignment wrapText="1"/>
    </xf>
    <xf numFmtId="43" fontId="13" fillId="0" borderId="1" xfId="1" applyFont="1" applyFill="1" applyBorder="1" applyAlignment="1">
      <alignment horizontal="center" vertical="center" wrapText="1"/>
    </xf>
    <xf numFmtId="49" fontId="8" fillId="0" borderId="1" xfId="1" applyNumberFormat="1" applyFont="1" applyFill="1" applyBorder="1" applyAlignment="1">
      <alignment horizontal="left" vertical="center" wrapText="1"/>
    </xf>
    <xf numFmtId="0" fontId="8" fillId="0" borderId="1" xfId="1" applyNumberFormat="1" applyFont="1" applyFill="1" applyBorder="1" applyAlignment="1">
      <alignment horizontal="left" vertical="center" wrapText="1"/>
    </xf>
    <xf numFmtId="43" fontId="8" fillId="0" borderId="1" xfId="1" applyFont="1" applyFill="1" applyBorder="1" applyAlignment="1">
      <alignment horizontal="left" vertical="center" wrapText="1"/>
    </xf>
    <xf numFmtId="0" fontId="2" fillId="0" borderId="0" xfId="0" applyFont="1" applyAlignment="1"/>
    <xf numFmtId="43" fontId="8" fillId="0" borderId="1" xfId="1" applyFont="1" applyFill="1" applyBorder="1" applyAlignment="1">
      <alignment horizontal="center" vertical="center" wrapText="1"/>
    </xf>
    <xf numFmtId="49" fontId="8" fillId="0" borderId="1" xfId="1" applyNumberFormat="1" applyFont="1" applyFill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/>
    </xf>
    <xf numFmtId="43" fontId="23" fillId="0" borderId="1" xfId="1" applyFont="1" applyFill="1" applyBorder="1" applyAlignment="1">
      <alignment horizontal="center" vertical="center" wrapText="1"/>
    </xf>
    <xf numFmtId="43" fontId="13" fillId="0" borderId="0" xfId="1" applyFont="1" applyFill="1" applyAlignment="1">
      <alignment wrapText="1"/>
    </xf>
    <xf numFmtId="49" fontId="7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43" fontId="7" fillId="0" borderId="0" xfId="1" applyFont="1" applyFill="1" applyAlignment="1">
      <alignment horizontal="right" vertical="center" wrapText="1"/>
    </xf>
    <xf numFmtId="0" fontId="11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49" fontId="28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29" fillId="0" borderId="1" xfId="1" applyNumberFormat="1" applyFont="1" applyFill="1" applyBorder="1" applyAlignment="1">
      <alignment horizontal="center" vertical="center" wrapText="1"/>
    </xf>
    <xf numFmtId="165" fontId="6" fillId="0" borderId="3" xfId="1" applyNumberFormat="1" applyFont="1" applyFill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left" vertical="center" wrapText="1"/>
    </xf>
    <xf numFmtId="49" fontId="6" fillId="0" borderId="1" xfId="1" applyNumberFormat="1" applyFont="1" applyFill="1" applyBorder="1" applyAlignment="1">
      <alignment horizontal="center" vertical="center"/>
    </xf>
    <xf numFmtId="49" fontId="16" fillId="0" borderId="1" xfId="1" applyNumberFormat="1" applyFont="1" applyFill="1" applyBorder="1" applyAlignment="1">
      <alignment horizontal="center" vertical="center"/>
    </xf>
    <xf numFmtId="0" fontId="7" fillId="0" borderId="1" xfId="1" applyNumberFormat="1" applyFont="1" applyFill="1" applyBorder="1" applyAlignment="1">
      <alignment horizontal="left" vertical="center" wrapText="1"/>
    </xf>
    <xf numFmtId="0" fontId="6" fillId="0" borderId="1" xfId="1" applyNumberFormat="1" applyFont="1" applyFill="1" applyBorder="1" applyAlignment="1">
      <alignment horizontal="left" vertical="center" wrapText="1"/>
    </xf>
    <xf numFmtId="165" fontId="5" fillId="2" borderId="1" xfId="1" applyNumberFormat="1" applyFont="1" applyFill="1" applyBorder="1" applyAlignment="1">
      <alignment horizontal="center" vertical="center"/>
    </xf>
    <xf numFmtId="165" fontId="6" fillId="2" borderId="1" xfId="1" applyNumberFormat="1" applyFont="1" applyFill="1" applyBorder="1" applyAlignment="1">
      <alignment horizontal="center" vertical="center"/>
    </xf>
    <xf numFmtId="49" fontId="29" fillId="2" borderId="1" xfId="1" applyNumberFormat="1" applyFont="1" applyFill="1" applyBorder="1" applyAlignment="1">
      <alignment horizontal="center" vertical="center" wrapText="1"/>
    </xf>
    <xf numFmtId="165" fontId="9" fillId="2" borderId="1" xfId="1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wrapText="1"/>
    </xf>
    <xf numFmtId="0" fontId="16" fillId="0" borderId="0" xfId="0" applyFont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/>
    </xf>
    <xf numFmtId="49" fontId="8" fillId="0" borderId="1" xfId="1" applyNumberFormat="1" applyFont="1" applyFill="1" applyBorder="1" applyAlignment="1">
      <alignment vertical="center" wrapText="1"/>
    </xf>
    <xf numFmtId="164" fontId="8" fillId="0" borderId="1" xfId="1" applyNumberFormat="1" applyFont="1" applyFill="1" applyBorder="1" applyAlignment="1">
      <alignment horizontal="center" vertical="center"/>
    </xf>
    <xf numFmtId="49" fontId="8" fillId="0" borderId="1" xfId="1" applyNumberFormat="1" applyFont="1" applyFill="1" applyBorder="1" applyAlignment="1">
      <alignment horizontal="center" vertical="center"/>
    </xf>
    <xf numFmtId="43" fontId="30" fillId="0" borderId="1" xfId="1" applyFont="1" applyFill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0" fillId="0" borderId="0" xfId="0" applyAlignment="1"/>
    <xf numFmtId="0" fontId="19" fillId="0" borderId="0" xfId="0" applyFont="1" applyAlignment="1">
      <alignment horizontal="right"/>
    </xf>
    <xf numFmtId="0" fontId="25" fillId="0" borderId="0" xfId="0" applyFont="1" applyAlignment="1"/>
    <xf numFmtId="43" fontId="18" fillId="0" borderId="0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43" fontId="7" fillId="0" borderId="0" xfId="1" applyFont="1" applyFill="1" applyAlignment="1">
      <alignment horizontal="right" vertical="center"/>
    </xf>
    <xf numFmtId="43" fontId="8" fillId="0" borderId="0" xfId="1" applyFont="1" applyFill="1" applyAlignment="1">
      <alignment horizontal="right"/>
    </xf>
    <xf numFmtId="43" fontId="8" fillId="0" borderId="0" xfId="1" applyFont="1" applyFill="1" applyAlignment="1">
      <alignment horizontal="right" wrapText="1"/>
    </xf>
    <xf numFmtId="43" fontId="19" fillId="0" borderId="0" xfId="1" applyFont="1" applyFill="1" applyAlignment="1">
      <alignment horizontal="right" wrapText="1"/>
    </xf>
    <xf numFmtId="43" fontId="22" fillId="0" borderId="0" xfId="1" applyFont="1" applyFill="1" applyAlignment="1">
      <alignment horizontal="right" wrapText="1"/>
    </xf>
    <xf numFmtId="0" fontId="5" fillId="0" borderId="0" xfId="0" applyFont="1" applyAlignment="1">
      <alignment horizontal="right"/>
    </xf>
    <xf numFmtId="0" fontId="0" fillId="0" borderId="0" xfId="0" applyAlignment="1">
      <alignment wrapText="1"/>
    </xf>
    <xf numFmtId="0" fontId="1" fillId="0" borderId="0" xfId="0" applyFont="1" applyAlignment="1"/>
    <xf numFmtId="0" fontId="2" fillId="0" borderId="0" xfId="0" applyFont="1" applyAlignment="1">
      <alignment horizontal="center"/>
    </xf>
    <xf numFmtId="43" fontId="9" fillId="0" borderId="0" xfId="1" applyFont="1" applyFill="1" applyAlignment="1">
      <alignment horizontal="right" wrapText="1"/>
    </xf>
    <xf numFmtId="0" fontId="12" fillId="0" borderId="0" xfId="0" applyFont="1" applyAlignment="1">
      <alignment horizontal="right"/>
    </xf>
    <xf numFmtId="43" fontId="6" fillId="0" borderId="0" xfId="1" applyFont="1" applyFill="1" applyAlignment="1">
      <alignment horizontal="right" wrapText="1"/>
    </xf>
    <xf numFmtId="0" fontId="2" fillId="0" borderId="0" xfId="0" applyFont="1" applyAlignment="1">
      <alignment horizontal="right"/>
    </xf>
    <xf numFmtId="43" fontId="7" fillId="0" borderId="0" xfId="1" applyFont="1" applyFill="1" applyAlignment="1">
      <alignment horizontal="right" vertical="center" wrapText="1"/>
    </xf>
    <xf numFmtId="43" fontId="7" fillId="0" borderId="7" xfId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Font="1" applyAlignment="1">
      <alignment horizontal="right"/>
    </xf>
    <xf numFmtId="0" fontId="24" fillId="0" borderId="0" xfId="0" applyFont="1" applyAlignment="1">
      <alignment horizontal="center"/>
    </xf>
    <xf numFmtId="0" fontId="24" fillId="0" borderId="0" xfId="0" applyFont="1" applyAlignment="1"/>
    <xf numFmtId="0" fontId="19" fillId="0" borderId="7" xfId="0" applyFont="1" applyBorder="1" applyAlignment="1">
      <alignment horizontal="left"/>
    </xf>
    <xf numFmtId="0" fontId="19" fillId="0" borderId="9" xfId="0" applyFont="1" applyBorder="1" applyAlignment="1">
      <alignment horizontal="left"/>
    </xf>
    <xf numFmtId="0" fontId="19" fillId="0" borderId="8" xfId="0" applyFont="1" applyBorder="1" applyAlignment="1"/>
    <xf numFmtId="0" fontId="13" fillId="0" borderId="0" xfId="0" applyFont="1" applyAlignment="1">
      <alignment horizontal="right" wrapText="1"/>
    </xf>
    <xf numFmtId="0" fontId="12" fillId="0" borderId="0" xfId="0" applyFont="1" applyAlignment="1">
      <alignment horizontal="right" wrapText="1"/>
    </xf>
    <xf numFmtId="0" fontId="0" fillId="0" borderId="0" xfId="0" applyFont="1" applyAlignment="1"/>
    <xf numFmtId="0" fontId="27" fillId="0" borderId="0" xfId="0" applyFont="1" applyAlignment="1">
      <alignment horizontal="center" wrapText="1"/>
    </xf>
    <xf numFmtId="0" fontId="26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8" fillId="0" borderId="1" xfId="0" applyFont="1" applyBorder="1" applyAlignment="1">
      <alignment horizontal="left" wrapText="1"/>
    </xf>
    <xf numFmtId="0" fontId="19" fillId="0" borderId="7" xfId="0" applyFont="1" applyBorder="1" applyAlignment="1"/>
    <xf numFmtId="0" fontId="19" fillId="0" borderId="9" xfId="0" applyFont="1" applyBorder="1" applyAlignme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9"/>
  <sheetViews>
    <sheetView workbookViewId="0">
      <selection activeCell="L9" sqref="L9"/>
    </sheetView>
  </sheetViews>
  <sheetFormatPr defaultRowHeight="15" x14ac:dyDescent="0.25"/>
  <cols>
    <col min="1" max="1" width="11" style="3" customWidth="1"/>
    <col min="2" max="2" width="21.28515625" style="39" customWidth="1"/>
    <col min="3" max="3" width="47" style="39" customWidth="1"/>
    <col min="4" max="4" width="21.28515625" style="39" customWidth="1"/>
    <col min="5" max="5" width="18.5703125" style="3" customWidth="1"/>
    <col min="6" max="253" width="9.140625" style="3"/>
    <col min="254" max="254" width="11" style="3" customWidth="1"/>
    <col min="255" max="255" width="21.28515625" style="3" customWidth="1"/>
    <col min="256" max="256" width="47" style="3" customWidth="1"/>
    <col min="257" max="257" width="12.28515625" style="3" customWidth="1"/>
    <col min="258" max="261" width="0" style="3" hidden="1" customWidth="1"/>
    <col min="262" max="509" width="9.140625" style="3"/>
    <col min="510" max="510" width="11" style="3" customWidth="1"/>
    <col min="511" max="511" width="21.28515625" style="3" customWidth="1"/>
    <col min="512" max="512" width="47" style="3" customWidth="1"/>
    <col min="513" max="513" width="12.28515625" style="3" customWidth="1"/>
    <col min="514" max="517" width="0" style="3" hidden="1" customWidth="1"/>
    <col min="518" max="765" width="9.140625" style="3"/>
    <col min="766" max="766" width="11" style="3" customWidth="1"/>
    <col min="767" max="767" width="21.28515625" style="3" customWidth="1"/>
    <col min="768" max="768" width="47" style="3" customWidth="1"/>
    <col min="769" max="769" width="12.28515625" style="3" customWidth="1"/>
    <col min="770" max="773" width="0" style="3" hidden="1" customWidth="1"/>
    <col min="774" max="1021" width="9.140625" style="3"/>
    <col min="1022" max="1022" width="11" style="3" customWidth="1"/>
    <col min="1023" max="1023" width="21.28515625" style="3" customWidth="1"/>
    <col min="1024" max="1024" width="47" style="3" customWidth="1"/>
    <col min="1025" max="1025" width="12.28515625" style="3" customWidth="1"/>
    <col min="1026" max="1029" width="0" style="3" hidden="1" customWidth="1"/>
    <col min="1030" max="1277" width="9.140625" style="3"/>
    <col min="1278" max="1278" width="11" style="3" customWidth="1"/>
    <col min="1279" max="1279" width="21.28515625" style="3" customWidth="1"/>
    <col min="1280" max="1280" width="47" style="3" customWidth="1"/>
    <col min="1281" max="1281" width="12.28515625" style="3" customWidth="1"/>
    <col min="1282" max="1285" width="0" style="3" hidden="1" customWidth="1"/>
    <col min="1286" max="1533" width="9.140625" style="3"/>
    <col min="1534" max="1534" width="11" style="3" customWidth="1"/>
    <col min="1535" max="1535" width="21.28515625" style="3" customWidth="1"/>
    <col min="1536" max="1536" width="47" style="3" customWidth="1"/>
    <col min="1537" max="1537" width="12.28515625" style="3" customWidth="1"/>
    <col min="1538" max="1541" width="0" style="3" hidden="1" customWidth="1"/>
    <col min="1542" max="1789" width="9.140625" style="3"/>
    <col min="1790" max="1790" width="11" style="3" customWidth="1"/>
    <col min="1791" max="1791" width="21.28515625" style="3" customWidth="1"/>
    <col min="1792" max="1792" width="47" style="3" customWidth="1"/>
    <col min="1793" max="1793" width="12.28515625" style="3" customWidth="1"/>
    <col min="1794" max="1797" width="0" style="3" hidden="1" customWidth="1"/>
    <col min="1798" max="2045" width="9.140625" style="3"/>
    <col min="2046" max="2046" width="11" style="3" customWidth="1"/>
    <col min="2047" max="2047" width="21.28515625" style="3" customWidth="1"/>
    <col min="2048" max="2048" width="47" style="3" customWidth="1"/>
    <col min="2049" max="2049" width="12.28515625" style="3" customWidth="1"/>
    <col min="2050" max="2053" width="0" style="3" hidden="1" customWidth="1"/>
    <col min="2054" max="2301" width="9.140625" style="3"/>
    <col min="2302" max="2302" width="11" style="3" customWidth="1"/>
    <col min="2303" max="2303" width="21.28515625" style="3" customWidth="1"/>
    <col min="2304" max="2304" width="47" style="3" customWidth="1"/>
    <col min="2305" max="2305" width="12.28515625" style="3" customWidth="1"/>
    <col min="2306" max="2309" width="0" style="3" hidden="1" customWidth="1"/>
    <col min="2310" max="2557" width="9.140625" style="3"/>
    <col min="2558" max="2558" width="11" style="3" customWidth="1"/>
    <col min="2559" max="2559" width="21.28515625" style="3" customWidth="1"/>
    <col min="2560" max="2560" width="47" style="3" customWidth="1"/>
    <col min="2561" max="2561" width="12.28515625" style="3" customWidth="1"/>
    <col min="2562" max="2565" width="0" style="3" hidden="1" customWidth="1"/>
    <col min="2566" max="2813" width="9.140625" style="3"/>
    <col min="2814" max="2814" width="11" style="3" customWidth="1"/>
    <col min="2815" max="2815" width="21.28515625" style="3" customWidth="1"/>
    <col min="2816" max="2816" width="47" style="3" customWidth="1"/>
    <col min="2817" max="2817" width="12.28515625" style="3" customWidth="1"/>
    <col min="2818" max="2821" width="0" style="3" hidden="1" customWidth="1"/>
    <col min="2822" max="3069" width="9.140625" style="3"/>
    <col min="3070" max="3070" width="11" style="3" customWidth="1"/>
    <col min="3071" max="3071" width="21.28515625" style="3" customWidth="1"/>
    <col min="3072" max="3072" width="47" style="3" customWidth="1"/>
    <col min="3073" max="3073" width="12.28515625" style="3" customWidth="1"/>
    <col min="3074" max="3077" width="0" style="3" hidden="1" customWidth="1"/>
    <col min="3078" max="3325" width="9.140625" style="3"/>
    <col min="3326" max="3326" width="11" style="3" customWidth="1"/>
    <col min="3327" max="3327" width="21.28515625" style="3" customWidth="1"/>
    <col min="3328" max="3328" width="47" style="3" customWidth="1"/>
    <col min="3329" max="3329" width="12.28515625" style="3" customWidth="1"/>
    <col min="3330" max="3333" width="0" style="3" hidden="1" customWidth="1"/>
    <col min="3334" max="3581" width="9.140625" style="3"/>
    <col min="3582" max="3582" width="11" style="3" customWidth="1"/>
    <col min="3583" max="3583" width="21.28515625" style="3" customWidth="1"/>
    <col min="3584" max="3584" width="47" style="3" customWidth="1"/>
    <col min="3585" max="3585" width="12.28515625" style="3" customWidth="1"/>
    <col min="3586" max="3589" width="0" style="3" hidden="1" customWidth="1"/>
    <col min="3590" max="3837" width="9.140625" style="3"/>
    <col min="3838" max="3838" width="11" style="3" customWidth="1"/>
    <col min="3839" max="3839" width="21.28515625" style="3" customWidth="1"/>
    <col min="3840" max="3840" width="47" style="3" customWidth="1"/>
    <col min="3841" max="3841" width="12.28515625" style="3" customWidth="1"/>
    <col min="3842" max="3845" width="0" style="3" hidden="1" customWidth="1"/>
    <col min="3846" max="4093" width="9.140625" style="3"/>
    <col min="4094" max="4094" width="11" style="3" customWidth="1"/>
    <col min="4095" max="4095" width="21.28515625" style="3" customWidth="1"/>
    <col min="4096" max="4096" width="47" style="3" customWidth="1"/>
    <col min="4097" max="4097" width="12.28515625" style="3" customWidth="1"/>
    <col min="4098" max="4101" width="0" style="3" hidden="1" customWidth="1"/>
    <col min="4102" max="4349" width="9.140625" style="3"/>
    <col min="4350" max="4350" width="11" style="3" customWidth="1"/>
    <col min="4351" max="4351" width="21.28515625" style="3" customWidth="1"/>
    <col min="4352" max="4352" width="47" style="3" customWidth="1"/>
    <col min="4353" max="4353" width="12.28515625" style="3" customWidth="1"/>
    <col min="4354" max="4357" width="0" style="3" hidden="1" customWidth="1"/>
    <col min="4358" max="4605" width="9.140625" style="3"/>
    <col min="4606" max="4606" width="11" style="3" customWidth="1"/>
    <col min="4607" max="4607" width="21.28515625" style="3" customWidth="1"/>
    <col min="4608" max="4608" width="47" style="3" customWidth="1"/>
    <col min="4609" max="4609" width="12.28515625" style="3" customWidth="1"/>
    <col min="4610" max="4613" width="0" style="3" hidden="1" customWidth="1"/>
    <col min="4614" max="4861" width="9.140625" style="3"/>
    <col min="4862" max="4862" width="11" style="3" customWidth="1"/>
    <col min="4863" max="4863" width="21.28515625" style="3" customWidth="1"/>
    <col min="4864" max="4864" width="47" style="3" customWidth="1"/>
    <col min="4865" max="4865" width="12.28515625" style="3" customWidth="1"/>
    <col min="4866" max="4869" width="0" style="3" hidden="1" customWidth="1"/>
    <col min="4870" max="5117" width="9.140625" style="3"/>
    <col min="5118" max="5118" width="11" style="3" customWidth="1"/>
    <col min="5119" max="5119" width="21.28515625" style="3" customWidth="1"/>
    <col min="5120" max="5120" width="47" style="3" customWidth="1"/>
    <col min="5121" max="5121" width="12.28515625" style="3" customWidth="1"/>
    <col min="5122" max="5125" width="0" style="3" hidden="1" customWidth="1"/>
    <col min="5126" max="5373" width="9.140625" style="3"/>
    <col min="5374" max="5374" width="11" style="3" customWidth="1"/>
    <col min="5375" max="5375" width="21.28515625" style="3" customWidth="1"/>
    <col min="5376" max="5376" width="47" style="3" customWidth="1"/>
    <col min="5377" max="5377" width="12.28515625" style="3" customWidth="1"/>
    <col min="5378" max="5381" width="0" style="3" hidden="1" customWidth="1"/>
    <col min="5382" max="5629" width="9.140625" style="3"/>
    <col min="5630" max="5630" width="11" style="3" customWidth="1"/>
    <col min="5631" max="5631" width="21.28515625" style="3" customWidth="1"/>
    <col min="5632" max="5632" width="47" style="3" customWidth="1"/>
    <col min="5633" max="5633" width="12.28515625" style="3" customWidth="1"/>
    <col min="5634" max="5637" width="0" style="3" hidden="1" customWidth="1"/>
    <col min="5638" max="5885" width="9.140625" style="3"/>
    <col min="5886" max="5886" width="11" style="3" customWidth="1"/>
    <col min="5887" max="5887" width="21.28515625" style="3" customWidth="1"/>
    <col min="5888" max="5888" width="47" style="3" customWidth="1"/>
    <col min="5889" max="5889" width="12.28515625" style="3" customWidth="1"/>
    <col min="5890" max="5893" width="0" style="3" hidden="1" customWidth="1"/>
    <col min="5894" max="6141" width="9.140625" style="3"/>
    <col min="6142" max="6142" width="11" style="3" customWidth="1"/>
    <col min="6143" max="6143" width="21.28515625" style="3" customWidth="1"/>
    <col min="6144" max="6144" width="47" style="3" customWidth="1"/>
    <col min="6145" max="6145" width="12.28515625" style="3" customWidth="1"/>
    <col min="6146" max="6149" width="0" style="3" hidden="1" customWidth="1"/>
    <col min="6150" max="6397" width="9.140625" style="3"/>
    <col min="6398" max="6398" width="11" style="3" customWidth="1"/>
    <col min="6399" max="6399" width="21.28515625" style="3" customWidth="1"/>
    <col min="6400" max="6400" width="47" style="3" customWidth="1"/>
    <col min="6401" max="6401" width="12.28515625" style="3" customWidth="1"/>
    <col min="6402" max="6405" width="0" style="3" hidden="1" customWidth="1"/>
    <col min="6406" max="6653" width="9.140625" style="3"/>
    <col min="6654" max="6654" width="11" style="3" customWidth="1"/>
    <col min="6655" max="6655" width="21.28515625" style="3" customWidth="1"/>
    <col min="6656" max="6656" width="47" style="3" customWidth="1"/>
    <col min="6657" max="6657" width="12.28515625" style="3" customWidth="1"/>
    <col min="6658" max="6661" width="0" style="3" hidden="1" customWidth="1"/>
    <col min="6662" max="6909" width="9.140625" style="3"/>
    <col min="6910" max="6910" width="11" style="3" customWidth="1"/>
    <col min="6911" max="6911" width="21.28515625" style="3" customWidth="1"/>
    <col min="6912" max="6912" width="47" style="3" customWidth="1"/>
    <col min="6913" max="6913" width="12.28515625" style="3" customWidth="1"/>
    <col min="6914" max="6917" width="0" style="3" hidden="1" customWidth="1"/>
    <col min="6918" max="7165" width="9.140625" style="3"/>
    <col min="7166" max="7166" width="11" style="3" customWidth="1"/>
    <col min="7167" max="7167" width="21.28515625" style="3" customWidth="1"/>
    <col min="7168" max="7168" width="47" style="3" customWidth="1"/>
    <col min="7169" max="7169" width="12.28515625" style="3" customWidth="1"/>
    <col min="7170" max="7173" width="0" style="3" hidden="1" customWidth="1"/>
    <col min="7174" max="7421" width="9.140625" style="3"/>
    <col min="7422" max="7422" width="11" style="3" customWidth="1"/>
    <col min="7423" max="7423" width="21.28515625" style="3" customWidth="1"/>
    <col min="7424" max="7424" width="47" style="3" customWidth="1"/>
    <col min="7425" max="7425" width="12.28515625" style="3" customWidth="1"/>
    <col min="7426" max="7429" width="0" style="3" hidden="1" customWidth="1"/>
    <col min="7430" max="7677" width="9.140625" style="3"/>
    <col min="7678" max="7678" width="11" style="3" customWidth="1"/>
    <col min="7679" max="7679" width="21.28515625" style="3" customWidth="1"/>
    <col min="7680" max="7680" width="47" style="3" customWidth="1"/>
    <col min="7681" max="7681" width="12.28515625" style="3" customWidth="1"/>
    <col min="7682" max="7685" width="0" style="3" hidden="1" customWidth="1"/>
    <col min="7686" max="7933" width="9.140625" style="3"/>
    <col min="7934" max="7934" width="11" style="3" customWidth="1"/>
    <col min="7935" max="7935" width="21.28515625" style="3" customWidth="1"/>
    <col min="7936" max="7936" width="47" style="3" customWidth="1"/>
    <col min="7937" max="7937" width="12.28515625" style="3" customWidth="1"/>
    <col min="7938" max="7941" width="0" style="3" hidden="1" customWidth="1"/>
    <col min="7942" max="8189" width="9.140625" style="3"/>
    <col min="8190" max="8190" width="11" style="3" customWidth="1"/>
    <col min="8191" max="8191" width="21.28515625" style="3" customWidth="1"/>
    <col min="8192" max="8192" width="47" style="3" customWidth="1"/>
    <col min="8193" max="8193" width="12.28515625" style="3" customWidth="1"/>
    <col min="8194" max="8197" width="0" style="3" hidden="1" customWidth="1"/>
    <col min="8198" max="8445" width="9.140625" style="3"/>
    <col min="8446" max="8446" width="11" style="3" customWidth="1"/>
    <col min="8447" max="8447" width="21.28515625" style="3" customWidth="1"/>
    <col min="8448" max="8448" width="47" style="3" customWidth="1"/>
    <col min="8449" max="8449" width="12.28515625" style="3" customWidth="1"/>
    <col min="8450" max="8453" width="0" style="3" hidden="1" customWidth="1"/>
    <col min="8454" max="8701" width="9.140625" style="3"/>
    <col min="8702" max="8702" width="11" style="3" customWidth="1"/>
    <col min="8703" max="8703" width="21.28515625" style="3" customWidth="1"/>
    <col min="8704" max="8704" width="47" style="3" customWidth="1"/>
    <col min="8705" max="8705" width="12.28515625" style="3" customWidth="1"/>
    <col min="8706" max="8709" width="0" style="3" hidden="1" customWidth="1"/>
    <col min="8710" max="8957" width="9.140625" style="3"/>
    <col min="8958" max="8958" width="11" style="3" customWidth="1"/>
    <col min="8959" max="8959" width="21.28515625" style="3" customWidth="1"/>
    <col min="8960" max="8960" width="47" style="3" customWidth="1"/>
    <col min="8961" max="8961" width="12.28515625" style="3" customWidth="1"/>
    <col min="8962" max="8965" width="0" style="3" hidden="1" customWidth="1"/>
    <col min="8966" max="9213" width="9.140625" style="3"/>
    <col min="9214" max="9214" width="11" style="3" customWidth="1"/>
    <col min="9215" max="9215" width="21.28515625" style="3" customWidth="1"/>
    <col min="9216" max="9216" width="47" style="3" customWidth="1"/>
    <col min="9217" max="9217" width="12.28515625" style="3" customWidth="1"/>
    <col min="9218" max="9221" width="0" style="3" hidden="1" customWidth="1"/>
    <col min="9222" max="9469" width="9.140625" style="3"/>
    <col min="9470" max="9470" width="11" style="3" customWidth="1"/>
    <col min="9471" max="9471" width="21.28515625" style="3" customWidth="1"/>
    <col min="9472" max="9472" width="47" style="3" customWidth="1"/>
    <col min="9473" max="9473" width="12.28515625" style="3" customWidth="1"/>
    <col min="9474" max="9477" width="0" style="3" hidden="1" customWidth="1"/>
    <col min="9478" max="9725" width="9.140625" style="3"/>
    <col min="9726" max="9726" width="11" style="3" customWidth="1"/>
    <col min="9727" max="9727" width="21.28515625" style="3" customWidth="1"/>
    <col min="9728" max="9728" width="47" style="3" customWidth="1"/>
    <col min="9729" max="9729" width="12.28515625" style="3" customWidth="1"/>
    <col min="9730" max="9733" width="0" style="3" hidden="1" customWidth="1"/>
    <col min="9734" max="9981" width="9.140625" style="3"/>
    <col min="9982" max="9982" width="11" style="3" customWidth="1"/>
    <col min="9983" max="9983" width="21.28515625" style="3" customWidth="1"/>
    <col min="9984" max="9984" width="47" style="3" customWidth="1"/>
    <col min="9985" max="9985" width="12.28515625" style="3" customWidth="1"/>
    <col min="9986" max="9989" width="0" style="3" hidden="1" customWidth="1"/>
    <col min="9990" max="10237" width="9.140625" style="3"/>
    <col min="10238" max="10238" width="11" style="3" customWidth="1"/>
    <col min="10239" max="10239" width="21.28515625" style="3" customWidth="1"/>
    <col min="10240" max="10240" width="47" style="3" customWidth="1"/>
    <col min="10241" max="10241" width="12.28515625" style="3" customWidth="1"/>
    <col min="10242" max="10245" width="0" style="3" hidden="1" customWidth="1"/>
    <col min="10246" max="10493" width="9.140625" style="3"/>
    <col min="10494" max="10494" width="11" style="3" customWidth="1"/>
    <col min="10495" max="10495" width="21.28515625" style="3" customWidth="1"/>
    <col min="10496" max="10496" width="47" style="3" customWidth="1"/>
    <col min="10497" max="10497" width="12.28515625" style="3" customWidth="1"/>
    <col min="10498" max="10501" width="0" style="3" hidden="1" customWidth="1"/>
    <col min="10502" max="10749" width="9.140625" style="3"/>
    <col min="10750" max="10750" width="11" style="3" customWidth="1"/>
    <col min="10751" max="10751" width="21.28515625" style="3" customWidth="1"/>
    <col min="10752" max="10752" width="47" style="3" customWidth="1"/>
    <col min="10753" max="10753" width="12.28515625" style="3" customWidth="1"/>
    <col min="10754" max="10757" width="0" style="3" hidden="1" customWidth="1"/>
    <col min="10758" max="11005" width="9.140625" style="3"/>
    <col min="11006" max="11006" width="11" style="3" customWidth="1"/>
    <col min="11007" max="11007" width="21.28515625" style="3" customWidth="1"/>
    <col min="11008" max="11008" width="47" style="3" customWidth="1"/>
    <col min="11009" max="11009" width="12.28515625" style="3" customWidth="1"/>
    <col min="11010" max="11013" width="0" style="3" hidden="1" customWidth="1"/>
    <col min="11014" max="11261" width="9.140625" style="3"/>
    <col min="11262" max="11262" width="11" style="3" customWidth="1"/>
    <col min="11263" max="11263" width="21.28515625" style="3" customWidth="1"/>
    <col min="11264" max="11264" width="47" style="3" customWidth="1"/>
    <col min="11265" max="11265" width="12.28515625" style="3" customWidth="1"/>
    <col min="11266" max="11269" width="0" style="3" hidden="1" customWidth="1"/>
    <col min="11270" max="11517" width="9.140625" style="3"/>
    <col min="11518" max="11518" width="11" style="3" customWidth="1"/>
    <col min="11519" max="11519" width="21.28515625" style="3" customWidth="1"/>
    <col min="11520" max="11520" width="47" style="3" customWidth="1"/>
    <col min="11521" max="11521" width="12.28515625" style="3" customWidth="1"/>
    <col min="11522" max="11525" width="0" style="3" hidden="1" customWidth="1"/>
    <col min="11526" max="11773" width="9.140625" style="3"/>
    <col min="11774" max="11774" width="11" style="3" customWidth="1"/>
    <col min="11775" max="11775" width="21.28515625" style="3" customWidth="1"/>
    <col min="11776" max="11776" width="47" style="3" customWidth="1"/>
    <col min="11777" max="11777" width="12.28515625" style="3" customWidth="1"/>
    <col min="11778" max="11781" width="0" style="3" hidden="1" customWidth="1"/>
    <col min="11782" max="12029" width="9.140625" style="3"/>
    <col min="12030" max="12030" width="11" style="3" customWidth="1"/>
    <col min="12031" max="12031" width="21.28515625" style="3" customWidth="1"/>
    <col min="12032" max="12032" width="47" style="3" customWidth="1"/>
    <col min="12033" max="12033" width="12.28515625" style="3" customWidth="1"/>
    <col min="12034" max="12037" width="0" style="3" hidden="1" customWidth="1"/>
    <col min="12038" max="12285" width="9.140625" style="3"/>
    <col min="12286" max="12286" width="11" style="3" customWidth="1"/>
    <col min="12287" max="12287" width="21.28515625" style="3" customWidth="1"/>
    <col min="12288" max="12288" width="47" style="3" customWidth="1"/>
    <col min="12289" max="12289" width="12.28515625" style="3" customWidth="1"/>
    <col min="12290" max="12293" width="0" style="3" hidden="1" customWidth="1"/>
    <col min="12294" max="12541" width="9.140625" style="3"/>
    <col min="12542" max="12542" width="11" style="3" customWidth="1"/>
    <col min="12543" max="12543" width="21.28515625" style="3" customWidth="1"/>
    <col min="12544" max="12544" width="47" style="3" customWidth="1"/>
    <col min="12545" max="12545" width="12.28515625" style="3" customWidth="1"/>
    <col min="12546" max="12549" width="0" style="3" hidden="1" customWidth="1"/>
    <col min="12550" max="12797" width="9.140625" style="3"/>
    <col min="12798" max="12798" width="11" style="3" customWidth="1"/>
    <col min="12799" max="12799" width="21.28515625" style="3" customWidth="1"/>
    <col min="12800" max="12800" width="47" style="3" customWidth="1"/>
    <col min="12801" max="12801" width="12.28515625" style="3" customWidth="1"/>
    <col min="12802" max="12805" width="0" style="3" hidden="1" customWidth="1"/>
    <col min="12806" max="13053" width="9.140625" style="3"/>
    <col min="13054" max="13054" width="11" style="3" customWidth="1"/>
    <col min="13055" max="13055" width="21.28515625" style="3" customWidth="1"/>
    <col min="13056" max="13056" width="47" style="3" customWidth="1"/>
    <col min="13057" max="13057" width="12.28515625" style="3" customWidth="1"/>
    <col min="13058" max="13061" width="0" style="3" hidden="1" customWidth="1"/>
    <col min="13062" max="13309" width="9.140625" style="3"/>
    <col min="13310" max="13310" width="11" style="3" customWidth="1"/>
    <col min="13311" max="13311" width="21.28515625" style="3" customWidth="1"/>
    <col min="13312" max="13312" width="47" style="3" customWidth="1"/>
    <col min="13313" max="13313" width="12.28515625" style="3" customWidth="1"/>
    <col min="13314" max="13317" width="0" style="3" hidden="1" customWidth="1"/>
    <col min="13318" max="13565" width="9.140625" style="3"/>
    <col min="13566" max="13566" width="11" style="3" customWidth="1"/>
    <col min="13567" max="13567" width="21.28515625" style="3" customWidth="1"/>
    <col min="13568" max="13568" width="47" style="3" customWidth="1"/>
    <col min="13569" max="13569" width="12.28515625" style="3" customWidth="1"/>
    <col min="13570" max="13573" width="0" style="3" hidden="1" customWidth="1"/>
    <col min="13574" max="13821" width="9.140625" style="3"/>
    <col min="13822" max="13822" width="11" style="3" customWidth="1"/>
    <col min="13823" max="13823" width="21.28515625" style="3" customWidth="1"/>
    <col min="13824" max="13824" width="47" style="3" customWidth="1"/>
    <col min="13825" max="13825" width="12.28515625" style="3" customWidth="1"/>
    <col min="13826" max="13829" width="0" style="3" hidden="1" customWidth="1"/>
    <col min="13830" max="14077" width="9.140625" style="3"/>
    <col min="14078" max="14078" width="11" style="3" customWidth="1"/>
    <col min="14079" max="14079" width="21.28515625" style="3" customWidth="1"/>
    <col min="14080" max="14080" width="47" style="3" customWidth="1"/>
    <col min="14081" max="14081" width="12.28515625" style="3" customWidth="1"/>
    <col min="14082" max="14085" width="0" style="3" hidden="1" customWidth="1"/>
    <col min="14086" max="14333" width="9.140625" style="3"/>
    <col min="14334" max="14334" width="11" style="3" customWidth="1"/>
    <col min="14335" max="14335" width="21.28515625" style="3" customWidth="1"/>
    <col min="14336" max="14336" width="47" style="3" customWidth="1"/>
    <col min="14337" max="14337" width="12.28515625" style="3" customWidth="1"/>
    <col min="14338" max="14341" width="0" style="3" hidden="1" customWidth="1"/>
    <col min="14342" max="14589" width="9.140625" style="3"/>
    <col min="14590" max="14590" width="11" style="3" customWidth="1"/>
    <col min="14591" max="14591" width="21.28515625" style="3" customWidth="1"/>
    <col min="14592" max="14592" width="47" style="3" customWidth="1"/>
    <col min="14593" max="14593" width="12.28515625" style="3" customWidth="1"/>
    <col min="14594" max="14597" width="0" style="3" hidden="1" customWidth="1"/>
    <col min="14598" max="14845" width="9.140625" style="3"/>
    <col min="14846" max="14846" width="11" style="3" customWidth="1"/>
    <col min="14847" max="14847" width="21.28515625" style="3" customWidth="1"/>
    <col min="14848" max="14848" width="47" style="3" customWidth="1"/>
    <col min="14849" max="14849" width="12.28515625" style="3" customWidth="1"/>
    <col min="14850" max="14853" width="0" style="3" hidden="1" customWidth="1"/>
    <col min="14854" max="15101" width="9.140625" style="3"/>
    <col min="15102" max="15102" width="11" style="3" customWidth="1"/>
    <col min="15103" max="15103" width="21.28515625" style="3" customWidth="1"/>
    <col min="15104" max="15104" width="47" style="3" customWidth="1"/>
    <col min="15105" max="15105" width="12.28515625" style="3" customWidth="1"/>
    <col min="15106" max="15109" width="0" style="3" hidden="1" customWidth="1"/>
    <col min="15110" max="15357" width="9.140625" style="3"/>
    <col min="15358" max="15358" width="11" style="3" customWidth="1"/>
    <col min="15359" max="15359" width="21.28515625" style="3" customWidth="1"/>
    <col min="15360" max="15360" width="47" style="3" customWidth="1"/>
    <col min="15361" max="15361" width="12.28515625" style="3" customWidth="1"/>
    <col min="15362" max="15365" width="0" style="3" hidden="1" customWidth="1"/>
    <col min="15366" max="15613" width="9.140625" style="3"/>
    <col min="15614" max="15614" width="11" style="3" customWidth="1"/>
    <col min="15615" max="15615" width="21.28515625" style="3" customWidth="1"/>
    <col min="15616" max="15616" width="47" style="3" customWidth="1"/>
    <col min="15617" max="15617" width="12.28515625" style="3" customWidth="1"/>
    <col min="15618" max="15621" width="0" style="3" hidden="1" customWidth="1"/>
    <col min="15622" max="15869" width="9.140625" style="3"/>
    <col min="15870" max="15870" width="11" style="3" customWidth="1"/>
    <col min="15871" max="15871" width="21.28515625" style="3" customWidth="1"/>
    <col min="15872" max="15872" width="47" style="3" customWidth="1"/>
    <col min="15873" max="15873" width="12.28515625" style="3" customWidth="1"/>
    <col min="15874" max="15877" width="0" style="3" hidden="1" customWidth="1"/>
    <col min="15878" max="16125" width="9.140625" style="3"/>
    <col min="16126" max="16126" width="11" style="3" customWidth="1"/>
    <col min="16127" max="16127" width="21.28515625" style="3" customWidth="1"/>
    <col min="16128" max="16128" width="47" style="3" customWidth="1"/>
    <col min="16129" max="16129" width="12.28515625" style="3" customWidth="1"/>
    <col min="16130" max="16133" width="0" style="3" hidden="1" customWidth="1"/>
    <col min="16134" max="16384" width="9.140625" style="3"/>
  </cols>
  <sheetData>
    <row r="1" spans="1:7" x14ac:dyDescent="0.25">
      <c r="A1" s="133" t="s">
        <v>3</v>
      </c>
      <c r="B1" s="134"/>
      <c r="C1" s="134"/>
      <c r="D1" s="134"/>
      <c r="E1" s="135"/>
    </row>
    <row r="2" spans="1:7" customFormat="1" ht="15.75" customHeight="1" x14ac:dyDescent="0.25">
      <c r="A2" s="136" t="s">
        <v>356</v>
      </c>
      <c r="B2" s="136"/>
      <c r="C2" s="136"/>
      <c r="D2" s="136"/>
      <c r="E2" s="137"/>
    </row>
    <row r="3" spans="1:7" customFormat="1" ht="15.75" customHeight="1" x14ac:dyDescent="0.25">
      <c r="A3" s="136" t="s">
        <v>357</v>
      </c>
      <c r="B3" s="136"/>
      <c r="C3" s="136"/>
      <c r="D3" s="136"/>
      <c r="E3" s="137"/>
    </row>
    <row r="4" spans="1:7" customFormat="1" ht="15.75" customHeight="1" x14ac:dyDescent="0.25">
      <c r="A4" s="136" t="s">
        <v>358</v>
      </c>
      <c r="B4" s="137"/>
      <c r="C4" s="137"/>
      <c r="D4" s="137"/>
      <c r="E4" s="137"/>
    </row>
    <row r="5" spans="1:7" customFormat="1" ht="15.75" customHeight="1" x14ac:dyDescent="0.25">
      <c r="A5" s="136" t="s">
        <v>430</v>
      </c>
      <c r="B5" s="136"/>
      <c r="C5" s="136"/>
      <c r="D5" s="136"/>
      <c r="E5" s="137"/>
    </row>
    <row r="6" spans="1:7" customFormat="1" ht="15" customHeight="1" x14ac:dyDescent="0.25">
      <c r="A6" s="124"/>
      <c r="B6" s="124"/>
      <c r="C6" s="124"/>
      <c r="D6" s="124"/>
      <c r="E6" s="5"/>
    </row>
    <row r="7" spans="1:7" ht="42" customHeight="1" x14ac:dyDescent="0.25">
      <c r="A7" s="131" t="s">
        <v>368</v>
      </c>
      <c r="B7" s="132"/>
      <c r="C7" s="132"/>
      <c r="D7" s="132"/>
      <c r="E7" s="132"/>
    </row>
    <row r="8" spans="1:7" ht="31.5" customHeight="1" x14ac:dyDescent="0.3">
      <c r="A8" s="93"/>
      <c r="B8" s="94"/>
      <c r="C8" s="94"/>
      <c r="D8" s="94"/>
      <c r="E8" s="94" t="s">
        <v>353</v>
      </c>
    </row>
    <row r="9" spans="1:7" ht="18.75" customHeight="1" x14ac:dyDescent="0.25">
      <c r="A9" s="125" t="s">
        <v>5</v>
      </c>
      <c r="B9" s="126"/>
      <c r="C9" s="127" t="s">
        <v>6</v>
      </c>
      <c r="D9" s="129" t="s">
        <v>424</v>
      </c>
      <c r="E9" s="129" t="s">
        <v>390</v>
      </c>
    </row>
    <row r="10" spans="1:7" s="7" customFormat="1" ht="60" customHeight="1" x14ac:dyDescent="0.25">
      <c r="A10" s="9" t="s">
        <v>7</v>
      </c>
      <c r="B10" s="10" t="s">
        <v>8</v>
      </c>
      <c r="C10" s="128"/>
      <c r="D10" s="130"/>
      <c r="E10" s="130"/>
    </row>
    <row r="11" spans="1:7" ht="26.25" customHeight="1" x14ac:dyDescent="0.25">
      <c r="A11" s="11" t="s">
        <v>9</v>
      </c>
      <c r="B11" s="12" t="s">
        <v>10</v>
      </c>
      <c r="C11" s="13" t="s">
        <v>11</v>
      </c>
      <c r="D11" s="14">
        <f>D12+D30+D26</f>
        <v>67698.600000000006</v>
      </c>
      <c r="E11" s="14">
        <f>E12+E30+E26+E38</f>
        <v>13488.599999999999</v>
      </c>
    </row>
    <row r="12" spans="1:7" ht="26.25" customHeight="1" x14ac:dyDescent="0.25">
      <c r="A12" s="11" t="s">
        <v>9</v>
      </c>
      <c r="B12" s="12" t="s">
        <v>12</v>
      </c>
      <c r="C12" s="13" t="s">
        <v>13</v>
      </c>
      <c r="D12" s="14">
        <f>D13+D21+D24</f>
        <v>66332.900000000009</v>
      </c>
      <c r="E12" s="14">
        <f>E13+E21+E24</f>
        <v>13434.8</v>
      </c>
      <c r="G12" s="16"/>
    </row>
    <row r="13" spans="1:7" ht="32.25" customHeight="1" x14ac:dyDescent="0.25">
      <c r="A13" s="11" t="s">
        <v>14</v>
      </c>
      <c r="B13" s="12" t="s">
        <v>15</v>
      </c>
      <c r="C13" s="13" t="s">
        <v>16</v>
      </c>
      <c r="D13" s="14">
        <f>D14+D17+D20</f>
        <v>47683.700000000004</v>
      </c>
      <c r="E13" s="14">
        <f>E14+E17+E20</f>
        <v>8847.4</v>
      </c>
    </row>
    <row r="14" spans="1:7" ht="44.25" customHeight="1" x14ac:dyDescent="0.25">
      <c r="A14" s="11" t="s">
        <v>14</v>
      </c>
      <c r="B14" s="18" t="s">
        <v>17</v>
      </c>
      <c r="C14" s="13" t="s">
        <v>18</v>
      </c>
      <c r="D14" s="14">
        <f>D15+D16</f>
        <v>31549.200000000001</v>
      </c>
      <c r="E14" s="14">
        <f>E15+E16</f>
        <v>5632.7</v>
      </c>
    </row>
    <row r="15" spans="1:7" ht="49.5" customHeight="1" x14ac:dyDescent="0.25">
      <c r="A15" s="17" t="s">
        <v>14</v>
      </c>
      <c r="B15" s="18" t="s">
        <v>19</v>
      </c>
      <c r="C15" s="19" t="s">
        <v>18</v>
      </c>
      <c r="D15" s="20">
        <v>31549.200000000001</v>
      </c>
      <c r="E15" s="20">
        <v>5632.7</v>
      </c>
    </row>
    <row r="16" spans="1:7" ht="61.5" customHeight="1" x14ac:dyDescent="0.25">
      <c r="A16" s="17" t="s">
        <v>14</v>
      </c>
      <c r="B16" s="18" t="s">
        <v>20</v>
      </c>
      <c r="C16" s="19" t="s">
        <v>21</v>
      </c>
      <c r="D16" s="20">
        <v>0</v>
      </c>
      <c r="E16" s="20">
        <v>0</v>
      </c>
    </row>
    <row r="17" spans="1:9" ht="60.75" customHeight="1" x14ac:dyDescent="0.25">
      <c r="A17" s="11" t="s">
        <v>14</v>
      </c>
      <c r="B17" s="21" t="s">
        <v>22</v>
      </c>
      <c r="C17" s="19" t="s">
        <v>23</v>
      </c>
      <c r="D17" s="20">
        <f>D18+D19</f>
        <v>16077.6</v>
      </c>
      <c r="E17" s="20">
        <f>E18+E19</f>
        <v>3193.8</v>
      </c>
      <c r="I17"/>
    </row>
    <row r="18" spans="1:9" ht="91.5" customHeight="1" x14ac:dyDescent="0.25">
      <c r="A18" s="22" t="s">
        <v>14</v>
      </c>
      <c r="B18" s="22" t="s">
        <v>24</v>
      </c>
      <c r="C18" s="19" t="s">
        <v>376</v>
      </c>
      <c r="D18" s="20">
        <v>16077.6</v>
      </c>
      <c r="E18" s="20">
        <v>3193.8</v>
      </c>
    </row>
    <row r="19" spans="1:9" ht="83.25" customHeight="1" x14ac:dyDescent="0.25">
      <c r="A19" s="22" t="s">
        <v>14</v>
      </c>
      <c r="B19" s="22" t="s">
        <v>25</v>
      </c>
      <c r="C19" s="19" t="s">
        <v>26</v>
      </c>
      <c r="D19" s="20">
        <v>0</v>
      </c>
      <c r="E19" s="20">
        <v>0</v>
      </c>
    </row>
    <row r="20" spans="1:9" ht="61.5" customHeight="1" x14ac:dyDescent="0.25">
      <c r="A20" s="21">
        <v>182</v>
      </c>
      <c r="B20" s="21" t="s">
        <v>27</v>
      </c>
      <c r="C20" s="23" t="s">
        <v>377</v>
      </c>
      <c r="D20" s="24">
        <v>56.9</v>
      </c>
      <c r="E20" s="24">
        <v>20.9</v>
      </c>
    </row>
    <row r="21" spans="1:9" ht="32.25" customHeight="1" x14ac:dyDescent="0.25">
      <c r="A21" s="11" t="s">
        <v>14</v>
      </c>
      <c r="B21" s="12" t="s">
        <v>28</v>
      </c>
      <c r="C21" s="25" t="s">
        <v>29</v>
      </c>
      <c r="D21" s="14">
        <f>D22+D23</f>
        <v>16077.7</v>
      </c>
      <c r="E21" s="14">
        <f>E22+E23</f>
        <v>4116.2</v>
      </c>
    </row>
    <row r="22" spans="1:9" ht="32.25" customHeight="1" x14ac:dyDescent="0.25">
      <c r="A22" s="17" t="s">
        <v>14</v>
      </c>
      <c r="B22" s="18" t="s">
        <v>30</v>
      </c>
      <c r="C22" s="26" t="s">
        <v>29</v>
      </c>
      <c r="D22" s="27">
        <v>16077.7</v>
      </c>
      <c r="E22" s="27">
        <v>4115.8</v>
      </c>
    </row>
    <row r="23" spans="1:9" ht="45.75" customHeight="1" x14ac:dyDescent="0.25">
      <c r="A23" s="17" t="s">
        <v>14</v>
      </c>
      <c r="B23" s="18" t="s">
        <v>31</v>
      </c>
      <c r="C23" s="26" t="s">
        <v>32</v>
      </c>
      <c r="D23" s="27">
        <v>0</v>
      </c>
      <c r="E23" s="27">
        <v>0.4</v>
      </c>
    </row>
    <row r="24" spans="1:9" ht="39.75" customHeight="1" x14ac:dyDescent="0.25">
      <c r="A24" s="11" t="s">
        <v>14</v>
      </c>
      <c r="B24" s="12" t="s">
        <v>33</v>
      </c>
      <c r="C24" s="25" t="s">
        <v>34</v>
      </c>
      <c r="D24" s="14">
        <f>D25</f>
        <v>2571.5</v>
      </c>
      <c r="E24" s="14">
        <f>E25</f>
        <v>471.2</v>
      </c>
    </row>
    <row r="25" spans="1:9" ht="52.5" customHeight="1" x14ac:dyDescent="0.25">
      <c r="A25" s="17" t="s">
        <v>14</v>
      </c>
      <c r="B25" s="18" t="s">
        <v>35</v>
      </c>
      <c r="C25" s="26" t="s">
        <v>36</v>
      </c>
      <c r="D25" s="27">
        <v>2571.5</v>
      </c>
      <c r="E25" s="27">
        <v>471.2</v>
      </c>
    </row>
    <row r="26" spans="1:9" ht="39" customHeight="1" x14ac:dyDescent="0.25">
      <c r="A26" s="11" t="s">
        <v>9</v>
      </c>
      <c r="B26" s="12" t="s">
        <v>37</v>
      </c>
      <c r="C26" s="25" t="s">
        <v>38</v>
      </c>
      <c r="D26" s="14">
        <f t="shared" ref="D26:E28" si="0">D27</f>
        <v>300</v>
      </c>
      <c r="E26" s="14">
        <f t="shared" si="0"/>
        <v>0</v>
      </c>
    </row>
    <row r="27" spans="1:9" ht="32.25" customHeight="1" x14ac:dyDescent="0.25">
      <c r="A27" s="17" t="s">
        <v>9</v>
      </c>
      <c r="B27" s="18" t="s">
        <v>39</v>
      </c>
      <c r="C27" s="26" t="s">
        <v>40</v>
      </c>
      <c r="D27" s="27">
        <f t="shared" si="0"/>
        <v>300</v>
      </c>
      <c r="E27" s="27">
        <f t="shared" si="0"/>
        <v>0</v>
      </c>
    </row>
    <row r="28" spans="1:9" ht="55.5" customHeight="1" x14ac:dyDescent="0.25">
      <c r="A28" s="101" t="s">
        <v>9</v>
      </c>
      <c r="B28" s="22" t="s">
        <v>41</v>
      </c>
      <c r="C28" s="28" t="s">
        <v>42</v>
      </c>
      <c r="D28" s="20">
        <f t="shared" si="0"/>
        <v>300</v>
      </c>
      <c r="E28" s="20">
        <f t="shared" si="0"/>
        <v>0</v>
      </c>
    </row>
    <row r="29" spans="1:9" ht="113.25" customHeight="1" x14ac:dyDescent="0.25">
      <c r="A29" s="101" t="s">
        <v>378</v>
      </c>
      <c r="B29" s="22" t="s">
        <v>379</v>
      </c>
      <c r="C29" s="28" t="s">
        <v>380</v>
      </c>
      <c r="D29" s="20">
        <v>300</v>
      </c>
      <c r="E29" s="20">
        <v>0</v>
      </c>
    </row>
    <row r="30" spans="1:9" ht="32.25" customHeight="1" x14ac:dyDescent="0.25">
      <c r="A30" s="11" t="s">
        <v>9</v>
      </c>
      <c r="B30" s="12" t="s">
        <v>43</v>
      </c>
      <c r="C30" s="25" t="s">
        <v>44</v>
      </c>
      <c r="D30" s="14">
        <f>D31+D32</f>
        <v>1065.7</v>
      </c>
      <c r="E30" s="14">
        <f>E31+E32</f>
        <v>54.8</v>
      </c>
    </row>
    <row r="31" spans="1:9" ht="75.75" customHeight="1" x14ac:dyDescent="0.25">
      <c r="A31" s="29" t="s">
        <v>14</v>
      </c>
      <c r="B31" s="22" t="s">
        <v>45</v>
      </c>
      <c r="C31" s="28" t="s">
        <v>46</v>
      </c>
      <c r="D31" s="20">
        <v>98.6</v>
      </c>
      <c r="E31" s="20">
        <v>0</v>
      </c>
    </row>
    <row r="32" spans="1:9" ht="42" customHeight="1" x14ac:dyDescent="0.25">
      <c r="A32" s="17" t="s">
        <v>9</v>
      </c>
      <c r="B32" s="18" t="s">
        <v>47</v>
      </c>
      <c r="C32" s="26" t="s">
        <v>48</v>
      </c>
      <c r="D32" s="20">
        <f>D33</f>
        <v>967.1</v>
      </c>
      <c r="E32" s="20">
        <f>E33</f>
        <v>54.8</v>
      </c>
    </row>
    <row r="33" spans="1:5" ht="80.25" customHeight="1" x14ac:dyDescent="0.25">
      <c r="A33" s="29" t="s">
        <v>9</v>
      </c>
      <c r="B33" s="22" t="s">
        <v>49</v>
      </c>
      <c r="C33" s="28" t="s">
        <v>50</v>
      </c>
      <c r="D33" s="20">
        <f>+D34+D35+D36+D37</f>
        <v>967.1</v>
      </c>
      <c r="E33" s="20">
        <f>+E34+E35+E36+E37</f>
        <v>54.8</v>
      </c>
    </row>
    <row r="34" spans="1:5" ht="100.5" customHeight="1" x14ac:dyDescent="0.25">
      <c r="A34" s="102" t="s">
        <v>381</v>
      </c>
      <c r="B34" s="22" t="s">
        <v>382</v>
      </c>
      <c r="C34" s="28" t="s">
        <v>383</v>
      </c>
      <c r="D34" s="20">
        <v>433.2</v>
      </c>
      <c r="E34" s="20">
        <v>30</v>
      </c>
    </row>
    <row r="35" spans="1:5" ht="95.25" customHeight="1" x14ac:dyDescent="0.25">
      <c r="A35" s="102" t="s">
        <v>384</v>
      </c>
      <c r="B35" s="22" t="s">
        <v>382</v>
      </c>
      <c r="C35" s="28" t="s">
        <v>383</v>
      </c>
      <c r="D35" s="20">
        <v>218.2</v>
      </c>
      <c r="E35" s="20">
        <v>3</v>
      </c>
    </row>
    <row r="36" spans="1:5" ht="94.5" customHeight="1" x14ac:dyDescent="0.25">
      <c r="A36" s="29" t="s">
        <v>385</v>
      </c>
      <c r="B36" s="22" t="s">
        <v>382</v>
      </c>
      <c r="C36" s="28" t="s">
        <v>383</v>
      </c>
      <c r="D36" s="20">
        <v>275.10000000000002</v>
      </c>
      <c r="E36" s="20">
        <v>17.8</v>
      </c>
    </row>
    <row r="37" spans="1:5" ht="79.5" customHeight="1" x14ac:dyDescent="0.25">
      <c r="A37" s="102" t="s">
        <v>385</v>
      </c>
      <c r="B37" s="22" t="s">
        <v>386</v>
      </c>
      <c r="C37" s="28" t="s">
        <v>387</v>
      </c>
      <c r="D37" s="20">
        <v>40.6</v>
      </c>
      <c r="E37" s="20">
        <v>4</v>
      </c>
    </row>
    <row r="38" spans="1:5" ht="24.75" customHeight="1" x14ac:dyDescent="0.25">
      <c r="A38" s="11" t="s">
        <v>9</v>
      </c>
      <c r="B38" s="12" t="s">
        <v>51</v>
      </c>
      <c r="C38" s="25" t="s">
        <v>52</v>
      </c>
      <c r="D38" s="14">
        <f>D40+D42</f>
        <v>0</v>
      </c>
      <c r="E38" s="14">
        <f>E40+E42</f>
        <v>-1</v>
      </c>
    </row>
    <row r="39" spans="1:5" ht="21" customHeight="1" x14ac:dyDescent="0.25">
      <c r="A39" s="17" t="s">
        <v>53</v>
      </c>
      <c r="B39" s="18" t="s">
        <v>54</v>
      </c>
      <c r="C39" s="26" t="s">
        <v>55</v>
      </c>
      <c r="D39" s="27">
        <v>0</v>
      </c>
      <c r="E39" s="27">
        <v>0</v>
      </c>
    </row>
    <row r="40" spans="1:5" ht="54.75" customHeight="1" x14ac:dyDescent="0.25">
      <c r="A40" s="22" t="s">
        <v>53</v>
      </c>
      <c r="B40" s="22" t="s">
        <v>56</v>
      </c>
      <c r="C40" s="28" t="s">
        <v>57</v>
      </c>
      <c r="D40" s="20">
        <v>0</v>
      </c>
      <c r="E40" s="20">
        <v>-1</v>
      </c>
    </row>
    <row r="41" spans="1:5" ht="29.25" customHeight="1" x14ac:dyDescent="0.25">
      <c r="A41" s="11" t="s">
        <v>9</v>
      </c>
      <c r="B41" s="12" t="s">
        <v>58</v>
      </c>
      <c r="C41" s="25" t="s">
        <v>52</v>
      </c>
      <c r="D41" s="14">
        <v>0</v>
      </c>
      <c r="E41" s="14">
        <v>0</v>
      </c>
    </row>
    <row r="42" spans="1:5" ht="54" customHeight="1" x14ac:dyDescent="0.25">
      <c r="A42" s="22" t="s">
        <v>53</v>
      </c>
      <c r="B42" s="22" t="s">
        <v>59</v>
      </c>
      <c r="C42" s="28" t="s">
        <v>60</v>
      </c>
      <c r="D42" s="20">
        <v>0</v>
      </c>
      <c r="E42" s="20">
        <v>0</v>
      </c>
    </row>
    <row r="43" spans="1:5" ht="22.5" customHeight="1" x14ac:dyDescent="0.25">
      <c r="A43" s="11" t="s">
        <v>9</v>
      </c>
      <c r="B43" s="12" t="s">
        <v>61</v>
      </c>
      <c r="C43" s="25" t="s">
        <v>62</v>
      </c>
      <c r="D43" s="14">
        <f>D44</f>
        <v>14580.5</v>
      </c>
      <c r="E43" s="14">
        <f>E44</f>
        <v>3736.4</v>
      </c>
    </row>
    <row r="44" spans="1:5" ht="42.75" x14ac:dyDescent="0.25">
      <c r="A44" s="11" t="s">
        <v>9</v>
      </c>
      <c r="B44" s="12" t="s">
        <v>63</v>
      </c>
      <c r="C44" s="25" t="s">
        <v>64</v>
      </c>
      <c r="D44" s="14">
        <f>D45</f>
        <v>14580.5</v>
      </c>
      <c r="E44" s="14">
        <f>E45</f>
        <v>3736.4</v>
      </c>
    </row>
    <row r="45" spans="1:5" ht="44.25" customHeight="1" x14ac:dyDescent="0.25">
      <c r="A45" s="11" t="s">
        <v>9</v>
      </c>
      <c r="B45" s="12" t="s">
        <v>65</v>
      </c>
      <c r="C45" s="23" t="s">
        <v>66</v>
      </c>
      <c r="D45" s="14">
        <f>D46+D50</f>
        <v>14580.5</v>
      </c>
      <c r="E45" s="14">
        <f>E46+E50</f>
        <v>3736.4</v>
      </c>
    </row>
    <row r="46" spans="1:5" ht="47.25" customHeight="1" x14ac:dyDescent="0.25">
      <c r="A46" s="11" t="s">
        <v>9</v>
      </c>
      <c r="B46" s="12" t="s">
        <v>67</v>
      </c>
      <c r="C46" s="25" t="s">
        <v>68</v>
      </c>
      <c r="D46" s="14">
        <f>D48+D49</f>
        <v>3449.9</v>
      </c>
      <c r="E46" s="14">
        <f>E48+E49</f>
        <v>833</v>
      </c>
    </row>
    <row r="47" spans="1:5" ht="69" customHeight="1" x14ac:dyDescent="0.25">
      <c r="A47" s="29" t="s">
        <v>53</v>
      </c>
      <c r="B47" s="22" t="s">
        <v>69</v>
      </c>
      <c r="C47" s="26" t="s">
        <v>70</v>
      </c>
      <c r="D47" s="27">
        <f>D48+D49</f>
        <v>3449.9</v>
      </c>
      <c r="E47" s="27">
        <f>E48+E49</f>
        <v>833</v>
      </c>
    </row>
    <row r="48" spans="1:5" s="30" customFormat="1" ht="91.5" customHeight="1" x14ac:dyDescent="0.2">
      <c r="A48" s="22" t="s">
        <v>53</v>
      </c>
      <c r="B48" s="22" t="s">
        <v>71</v>
      </c>
      <c r="C48" s="28" t="s">
        <v>72</v>
      </c>
      <c r="D48" s="20">
        <v>3443</v>
      </c>
      <c r="E48" s="20">
        <v>833</v>
      </c>
    </row>
    <row r="49" spans="1:5" s="30" customFormat="1" ht="129" customHeight="1" x14ac:dyDescent="0.2">
      <c r="A49" s="22" t="s">
        <v>53</v>
      </c>
      <c r="B49" s="22" t="s">
        <v>73</v>
      </c>
      <c r="C49" s="28" t="s">
        <v>74</v>
      </c>
      <c r="D49" s="20">
        <v>6.9</v>
      </c>
      <c r="E49" s="20">
        <v>0</v>
      </c>
    </row>
    <row r="50" spans="1:5" ht="66" customHeight="1" x14ac:dyDescent="0.25">
      <c r="A50" s="21" t="s">
        <v>9</v>
      </c>
      <c r="B50" s="21" t="s">
        <v>75</v>
      </c>
      <c r="C50" s="23" t="s">
        <v>388</v>
      </c>
      <c r="D50" s="24">
        <f>D51</f>
        <v>11130.6</v>
      </c>
      <c r="E50" s="24">
        <f>E51</f>
        <v>2903.4</v>
      </c>
    </row>
    <row r="51" spans="1:5" ht="95.25" customHeight="1" x14ac:dyDescent="0.25">
      <c r="A51" s="21">
        <v>940</v>
      </c>
      <c r="B51" s="21" t="s">
        <v>76</v>
      </c>
      <c r="C51" s="23" t="s">
        <v>77</v>
      </c>
      <c r="D51" s="24">
        <f>D52+D53</f>
        <v>11130.6</v>
      </c>
      <c r="E51" s="24">
        <f>E52+E53</f>
        <v>2903.4</v>
      </c>
    </row>
    <row r="52" spans="1:5" ht="65.25" customHeight="1" x14ac:dyDescent="0.25">
      <c r="A52" s="22" t="s">
        <v>53</v>
      </c>
      <c r="B52" s="22" t="s">
        <v>78</v>
      </c>
      <c r="C52" s="28" t="s">
        <v>79</v>
      </c>
      <c r="D52" s="20">
        <v>8837.2000000000007</v>
      </c>
      <c r="E52" s="20">
        <v>2244.9</v>
      </c>
    </row>
    <row r="53" spans="1:5" ht="63" customHeight="1" x14ac:dyDescent="0.25">
      <c r="A53" s="22" t="s">
        <v>53</v>
      </c>
      <c r="B53" s="22" t="s">
        <v>80</v>
      </c>
      <c r="C53" s="28" t="s">
        <v>81</v>
      </c>
      <c r="D53" s="20">
        <v>2293.4</v>
      </c>
      <c r="E53" s="20">
        <v>658.5</v>
      </c>
    </row>
    <row r="54" spans="1:5" ht="105" customHeight="1" x14ac:dyDescent="0.25">
      <c r="A54" s="21" t="s">
        <v>9</v>
      </c>
      <c r="B54" s="21" t="s">
        <v>389</v>
      </c>
      <c r="C54" s="31" t="s">
        <v>82</v>
      </c>
      <c r="D54" s="24">
        <f>D55</f>
        <v>0</v>
      </c>
      <c r="E54" s="24">
        <f>E55</f>
        <v>0</v>
      </c>
    </row>
    <row r="55" spans="1:5" ht="153.75" customHeight="1" x14ac:dyDescent="0.25">
      <c r="A55" s="22">
        <v>940</v>
      </c>
      <c r="B55" s="22" t="s">
        <v>83</v>
      </c>
      <c r="C55" s="28" t="s">
        <v>84</v>
      </c>
      <c r="D55" s="20">
        <v>0</v>
      </c>
      <c r="E55" s="20">
        <v>0</v>
      </c>
    </row>
    <row r="56" spans="1:5" ht="21" customHeight="1" x14ac:dyDescent="0.25">
      <c r="A56" s="15"/>
      <c r="B56" s="32"/>
      <c r="C56" s="33" t="s">
        <v>85</v>
      </c>
      <c r="D56" s="34">
        <f>D11+D43</f>
        <v>82279.100000000006</v>
      </c>
      <c r="E56" s="34">
        <f>E11+E43</f>
        <v>17225</v>
      </c>
    </row>
    <row r="57" spans="1:5" x14ac:dyDescent="0.25">
      <c r="A57" s="35"/>
      <c r="B57" s="6"/>
      <c r="C57" s="36"/>
      <c r="D57" s="37"/>
    </row>
    <row r="58" spans="1:5" x14ac:dyDescent="0.25">
      <c r="A58" s="38"/>
      <c r="B58" s="6"/>
      <c r="C58" s="36"/>
      <c r="D58" s="37"/>
    </row>
    <row r="59" spans="1:5" x14ac:dyDescent="0.25">
      <c r="A59" s="38"/>
      <c r="B59" s="6"/>
      <c r="C59" s="36"/>
      <c r="D59" s="37"/>
    </row>
    <row r="60" spans="1:5" x14ac:dyDescent="0.25">
      <c r="A60" s="38"/>
      <c r="B60" s="6"/>
      <c r="C60" s="36"/>
      <c r="D60" s="37"/>
    </row>
    <row r="61" spans="1:5" x14ac:dyDescent="0.25">
      <c r="A61" s="38"/>
      <c r="B61" s="6"/>
      <c r="C61" s="36"/>
      <c r="D61" s="37"/>
    </row>
    <row r="62" spans="1:5" x14ac:dyDescent="0.25">
      <c r="A62" s="38"/>
      <c r="B62" s="6"/>
      <c r="C62" s="36"/>
      <c r="D62" s="37"/>
    </row>
    <row r="63" spans="1:5" x14ac:dyDescent="0.25">
      <c r="A63" s="38"/>
      <c r="B63" s="6"/>
      <c r="C63" s="36"/>
      <c r="D63" s="37"/>
    </row>
    <row r="64" spans="1:5" x14ac:dyDescent="0.25">
      <c r="A64" s="38"/>
      <c r="B64" s="6"/>
      <c r="C64" s="6"/>
      <c r="D64" s="37"/>
    </row>
    <row r="65" spans="1:4" x14ac:dyDescent="0.25">
      <c r="A65" s="38"/>
    </row>
    <row r="80" spans="1:4" x14ac:dyDescent="0.25">
      <c r="B80" s="6"/>
      <c r="C80" s="6"/>
      <c r="D80" s="6"/>
    </row>
    <row r="81" spans="1:4" x14ac:dyDescent="0.25">
      <c r="A81" s="38"/>
      <c r="B81" s="6"/>
      <c r="C81" s="6"/>
      <c r="D81" s="6"/>
    </row>
    <row r="82" spans="1:4" x14ac:dyDescent="0.25">
      <c r="A82" s="38"/>
      <c r="B82" s="6"/>
      <c r="C82" s="40"/>
      <c r="D82" s="6"/>
    </row>
    <row r="83" spans="1:4" x14ac:dyDescent="0.25">
      <c r="A83" s="38"/>
      <c r="B83" s="6"/>
      <c r="C83" s="6"/>
      <c r="D83" s="6"/>
    </row>
    <row r="84" spans="1:4" x14ac:dyDescent="0.25">
      <c r="A84" s="38"/>
      <c r="B84" s="6"/>
      <c r="C84" s="6"/>
      <c r="D84" s="6"/>
    </row>
    <row r="85" spans="1:4" x14ac:dyDescent="0.25">
      <c r="A85" s="38"/>
      <c r="B85" s="6"/>
      <c r="C85" s="6"/>
      <c r="D85" s="6"/>
    </row>
    <row r="86" spans="1:4" x14ac:dyDescent="0.25">
      <c r="A86" s="38"/>
      <c r="B86" s="6"/>
      <c r="C86" s="6"/>
      <c r="D86" s="6"/>
    </row>
    <row r="87" spans="1:4" x14ac:dyDescent="0.25">
      <c r="A87" s="38"/>
      <c r="B87" s="6"/>
      <c r="C87" s="6"/>
      <c r="D87" s="6"/>
    </row>
    <row r="88" spans="1:4" x14ac:dyDescent="0.25">
      <c r="A88" s="38"/>
      <c r="B88" s="6"/>
      <c r="C88" s="6"/>
      <c r="D88" s="6"/>
    </row>
    <row r="89" spans="1:4" x14ac:dyDescent="0.25">
      <c r="A89" s="38"/>
    </row>
  </sheetData>
  <mergeCells count="11">
    <mergeCell ref="A1:E1"/>
    <mergeCell ref="A2:E2"/>
    <mergeCell ref="A3:E3"/>
    <mergeCell ref="A5:E5"/>
    <mergeCell ref="A4:E4"/>
    <mergeCell ref="A6:D6"/>
    <mergeCell ref="A9:B9"/>
    <mergeCell ref="C9:C10"/>
    <mergeCell ref="D9:D10"/>
    <mergeCell ref="E9:E10"/>
    <mergeCell ref="A7:E7"/>
  </mergeCells>
  <pageMargins left="0.7" right="0.7" top="0.75" bottom="0.75" header="0.3" footer="0.3"/>
  <pageSetup paperSize="9" scale="7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52"/>
  <sheetViews>
    <sheetView tabSelected="1" topLeftCell="A143" workbookViewId="0">
      <selection sqref="A1:H152"/>
    </sheetView>
  </sheetViews>
  <sheetFormatPr defaultRowHeight="15.75" x14ac:dyDescent="0.25"/>
  <cols>
    <col min="1" max="1" width="9.28515625" style="41" customWidth="1"/>
    <col min="2" max="2" width="48" style="73" customWidth="1"/>
    <col min="3" max="3" width="8.42578125" customWidth="1"/>
    <col min="4" max="4" width="12.42578125" bestFit="1" customWidth="1"/>
    <col min="5" max="6" width="10.28515625" customWidth="1"/>
    <col min="7" max="7" width="15.5703125" customWidth="1"/>
    <col min="8" max="8" width="16" customWidth="1"/>
    <col min="256" max="256" width="9.140625" customWidth="1"/>
    <col min="257" max="257" width="48" customWidth="1"/>
    <col min="258" max="258" width="5.85546875" customWidth="1"/>
    <col min="259" max="259" width="7.7109375" customWidth="1"/>
    <col min="260" max="260" width="10.28515625" customWidth="1"/>
    <col min="261" max="261" width="5" customWidth="1"/>
    <col min="262" max="262" width="11.42578125" customWidth="1"/>
    <col min="512" max="512" width="9.140625" customWidth="1"/>
    <col min="513" max="513" width="48" customWidth="1"/>
    <col min="514" max="514" width="5.85546875" customWidth="1"/>
    <col min="515" max="515" width="7.7109375" customWidth="1"/>
    <col min="516" max="516" width="10.28515625" customWidth="1"/>
    <col min="517" max="517" width="5" customWidth="1"/>
    <col min="518" max="518" width="11.42578125" customWidth="1"/>
    <col min="768" max="768" width="9.140625" customWidth="1"/>
    <col min="769" max="769" width="48" customWidth="1"/>
    <col min="770" max="770" width="5.85546875" customWidth="1"/>
    <col min="771" max="771" width="7.7109375" customWidth="1"/>
    <col min="772" max="772" width="10.28515625" customWidth="1"/>
    <col min="773" max="773" width="5" customWidth="1"/>
    <col min="774" max="774" width="11.42578125" customWidth="1"/>
    <col min="1024" max="1024" width="9.140625" customWidth="1"/>
    <col min="1025" max="1025" width="48" customWidth="1"/>
    <col min="1026" max="1026" width="5.85546875" customWidth="1"/>
    <col min="1027" max="1027" width="7.7109375" customWidth="1"/>
    <col min="1028" max="1028" width="10.28515625" customWidth="1"/>
    <col min="1029" max="1029" width="5" customWidth="1"/>
    <col min="1030" max="1030" width="11.42578125" customWidth="1"/>
    <col min="1280" max="1280" width="9.140625" customWidth="1"/>
    <col min="1281" max="1281" width="48" customWidth="1"/>
    <col min="1282" max="1282" width="5.85546875" customWidth="1"/>
    <col min="1283" max="1283" width="7.7109375" customWidth="1"/>
    <col min="1284" max="1284" width="10.28515625" customWidth="1"/>
    <col min="1285" max="1285" width="5" customWidth="1"/>
    <col min="1286" max="1286" width="11.42578125" customWidth="1"/>
    <col min="1536" max="1536" width="9.140625" customWidth="1"/>
    <col min="1537" max="1537" width="48" customWidth="1"/>
    <col min="1538" max="1538" width="5.85546875" customWidth="1"/>
    <col min="1539" max="1539" width="7.7109375" customWidth="1"/>
    <col min="1540" max="1540" width="10.28515625" customWidth="1"/>
    <col min="1541" max="1541" width="5" customWidth="1"/>
    <col min="1542" max="1542" width="11.42578125" customWidth="1"/>
    <col min="1792" max="1792" width="9.140625" customWidth="1"/>
    <col min="1793" max="1793" width="48" customWidth="1"/>
    <col min="1794" max="1794" width="5.85546875" customWidth="1"/>
    <col min="1795" max="1795" width="7.7109375" customWidth="1"/>
    <col min="1796" max="1796" width="10.28515625" customWidth="1"/>
    <col min="1797" max="1797" width="5" customWidth="1"/>
    <col min="1798" max="1798" width="11.42578125" customWidth="1"/>
    <col min="2048" max="2048" width="9.140625" customWidth="1"/>
    <col min="2049" max="2049" width="48" customWidth="1"/>
    <col min="2050" max="2050" width="5.85546875" customWidth="1"/>
    <col min="2051" max="2051" width="7.7109375" customWidth="1"/>
    <col min="2052" max="2052" width="10.28515625" customWidth="1"/>
    <col min="2053" max="2053" width="5" customWidth="1"/>
    <col min="2054" max="2054" width="11.42578125" customWidth="1"/>
    <col min="2304" max="2304" width="9.140625" customWidth="1"/>
    <col min="2305" max="2305" width="48" customWidth="1"/>
    <col min="2306" max="2306" width="5.85546875" customWidth="1"/>
    <col min="2307" max="2307" width="7.7109375" customWidth="1"/>
    <col min="2308" max="2308" width="10.28515625" customWidth="1"/>
    <col min="2309" max="2309" width="5" customWidth="1"/>
    <col min="2310" max="2310" width="11.42578125" customWidth="1"/>
    <col min="2560" max="2560" width="9.140625" customWidth="1"/>
    <col min="2561" max="2561" width="48" customWidth="1"/>
    <col min="2562" max="2562" width="5.85546875" customWidth="1"/>
    <col min="2563" max="2563" width="7.7109375" customWidth="1"/>
    <col min="2564" max="2564" width="10.28515625" customWidth="1"/>
    <col min="2565" max="2565" width="5" customWidth="1"/>
    <col min="2566" max="2566" width="11.42578125" customWidth="1"/>
    <col min="2816" max="2816" width="9.140625" customWidth="1"/>
    <col min="2817" max="2817" width="48" customWidth="1"/>
    <col min="2818" max="2818" width="5.85546875" customWidth="1"/>
    <col min="2819" max="2819" width="7.7109375" customWidth="1"/>
    <col min="2820" max="2820" width="10.28515625" customWidth="1"/>
    <col min="2821" max="2821" width="5" customWidth="1"/>
    <col min="2822" max="2822" width="11.42578125" customWidth="1"/>
    <col min="3072" max="3072" width="9.140625" customWidth="1"/>
    <col min="3073" max="3073" width="48" customWidth="1"/>
    <col min="3074" max="3074" width="5.85546875" customWidth="1"/>
    <col min="3075" max="3075" width="7.7109375" customWidth="1"/>
    <col min="3076" max="3076" width="10.28515625" customWidth="1"/>
    <col min="3077" max="3077" width="5" customWidth="1"/>
    <col min="3078" max="3078" width="11.42578125" customWidth="1"/>
    <col min="3328" max="3328" width="9.140625" customWidth="1"/>
    <col min="3329" max="3329" width="48" customWidth="1"/>
    <col min="3330" max="3330" width="5.85546875" customWidth="1"/>
    <col min="3331" max="3331" width="7.7109375" customWidth="1"/>
    <col min="3332" max="3332" width="10.28515625" customWidth="1"/>
    <col min="3333" max="3333" width="5" customWidth="1"/>
    <col min="3334" max="3334" width="11.42578125" customWidth="1"/>
    <col min="3584" max="3584" width="9.140625" customWidth="1"/>
    <col min="3585" max="3585" width="48" customWidth="1"/>
    <col min="3586" max="3586" width="5.85546875" customWidth="1"/>
    <col min="3587" max="3587" width="7.7109375" customWidth="1"/>
    <col min="3588" max="3588" width="10.28515625" customWidth="1"/>
    <col min="3589" max="3589" width="5" customWidth="1"/>
    <col min="3590" max="3590" width="11.42578125" customWidth="1"/>
    <col min="3840" max="3840" width="9.140625" customWidth="1"/>
    <col min="3841" max="3841" width="48" customWidth="1"/>
    <col min="3842" max="3842" width="5.85546875" customWidth="1"/>
    <col min="3843" max="3843" width="7.7109375" customWidth="1"/>
    <col min="3844" max="3844" width="10.28515625" customWidth="1"/>
    <col min="3845" max="3845" width="5" customWidth="1"/>
    <col min="3846" max="3846" width="11.42578125" customWidth="1"/>
    <col min="4096" max="4096" width="9.140625" customWidth="1"/>
    <col min="4097" max="4097" width="48" customWidth="1"/>
    <col min="4098" max="4098" width="5.85546875" customWidth="1"/>
    <col min="4099" max="4099" width="7.7109375" customWidth="1"/>
    <col min="4100" max="4100" width="10.28515625" customWidth="1"/>
    <col min="4101" max="4101" width="5" customWidth="1"/>
    <col min="4102" max="4102" width="11.42578125" customWidth="1"/>
    <col min="4352" max="4352" width="9.140625" customWidth="1"/>
    <col min="4353" max="4353" width="48" customWidth="1"/>
    <col min="4354" max="4354" width="5.85546875" customWidth="1"/>
    <col min="4355" max="4355" width="7.7109375" customWidth="1"/>
    <col min="4356" max="4356" width="10.28515625" customWidth="1"/>
    <col min="4357" max="4357" width="5" customWidth="1"/>
    <col min="4358" max="4358" width="11.42578125" customWidth="1"/>
    <col min="4608" max="4608" width="9.140625" customWidth="1"/>
    <col min="4609" max="4609" width="48" customWidth="1"/>
    <col min="4610" max="4610" width="5.85546875" customWidth="1"/>
    <col min="4611" max="4611" width="7.7109375" customWidth="1"/>
    <col min="4612" max="4612" width="10.28515625" customWidth="1"/>
    <col min="4613" max="4613" width="5" customWidth="1"/>
    <col min="4614" max="4614" width="11.42578125" customWidth="1"/>
    <col min="4864" max="4864" width="9.140625" customWidth="1"/>
    <col min="4865" max="4865" width="48" customWidth="1"/>
    <col min="4866" max="4866" width="5.85546875" customWidth="1"/>
    <col min="4867" max="4867" width="7.7109375" customWidth="1"/>
    <col min="4868" max="4868" width="10.28515625" customWidth="1"/>
    <col min="4869" max="4869" width="5" customWidth="1"/>
    <col min="4870" max="4870" width="11.42578125" customWidth="1"/>
    <col min="5120" max="5120" width="9.140625" customWidth="1"/>
    <col min="5121" max="5121" width="48" customWidth="1"/>
    <col min="5122" max="5122" width="5.85546875" customWidth="1"/>
    <col min="5123" max="5123" width="7.7109375" customWidth="1"/>
    <col min="5124" max="5124" width="10.28515625" customWidth="1"/>
    <col min="5125" max="5125" width="5" customWidth="1"/>
    <col min="5126" max="5126" width="11.42578125" customWidth="1"/>
    <col min="5376" max="5376" width="9.140625" customWidth="1"/>
    <col min="5377" max="5377" width="48" customWidth="1"/>
    <col min="5378" max="5378" width="5.85546875" customWidth="1"/>
    <col min="5379" max="5379" width="7.7109375" customWidth="1"/>
    <col min="5380" max="5380" width="10.28515625" customWidth="1"/>
    <col min="5381" max="5381" width="5" customWidth="1"/>
    <col min="5382" max="5382" width="11.42578125" customWidth="1"/>
    <col min="5632" max="5632" width="9.140625" customWidth="1"/>
    <col min="5633" max="5633" width="48" customWidth="1"/>
    <col min="5634" max="5634" width="5.85546875" customWidth="1"/>
    <col min="5635" max="5635" width="7.7109375" customWidth="1"/>
    <col min="5636" max="5636" width="10.28515625" customWidth="1"/>
    <col min="5637" max="5637" width="5" customWidth="1"/>
    <col min="5638" max="5638" width="11.42578125" customWidth="1"/>
    <col min="5888" max="5888" width="9.140625" customWidth="1"/>
    <col min="5889" max="5889" width="48" customWidth="1"/>
    <col min="5890" max="5890" width="5.85546875" customWidth="1"/>
    <col min="5891" max="5891" width="7.7109375" customWidth="1"/>
    <col min="5892" max="5892" width="10.28515625" customWidth="1"/>
    <col min="5893" max="5893" width="5" customWidth="1"/>
    <col min="5894" max="5894" width="11.42578125" customWidth="1"/>
    <col min="6144" max="6144" width="9.140625" customWidth="1"/>
    <col min="6145" max="6145" width="48" customWidth="1"/>
    <col min="6146" max="6146" width="5.85546875" customWidth="1"/>
    <col min="6147" max="6147" width="7.7109375" customWidth="1"/>
    <col min="6148" max="6148" width="10.28515625" customWidth="1"/>
    <col min="6149" max="6149" width="5" customWidth="1"/>
    <col min="6150" max="6150" width="11.42578125" customWidth="1"/>
    <col min="6400" max="6400" width="9.140625" customWidth="1"/>
    <col min="6401" max="6401" width="48" customWidth="1"/>
    <col min="6402" max="6402" width="5.85546875" customWidth="1"/>
    <col min="6403" max="6403" width="7.7109375" customWidth="1"/>
    <col min="6404" max="6404" width="10.28515625" customWidth="1"/>
    <col min="6405" max="6405" width="5" customWidth="1"/>
    <col min="6406" max="6406" width="11.42578125" customWidth="1"/>
    <col min="6656" max="6656" width="9.140625" customWidth="1"/>
    <col min="6657" max="6657" width="48" customWidth="1"/>
    <col min="6658" max="6658" width="5.85546875" customWidth="1"/>
    <col min="6659" max="6659" width="7.7109375" customWidth="1"/>
    <col min="6660" max="6660" width="10.28515625" customWidth="1"/>
    <col min="6661" max="6661" width="5" customWidth="1"/>
    <col min="6662" max="6662" width="11.42578125" customWidth="1"/>
    <col min="6912" max="6912" width="9.140625" customWidth="1"/>
    <col min="6913" max="6913" width="48" customWidth="1"/>
    <col min="6914" max="6914" width="5.85546875" customWidth="1"/>
    <col min="6915" max="6915" width="7.7109375" customWidth="1"/>
    <col min="6916" max="6916" width="10.28515625" customWidth="1"/>
    <col min="6917" max="6917" width="5" customWidth="1"/>
    <col min="6918" max="6918" width="11.42578125" customWidth="1"/>
    <col min="7168" max="7168" width="9.140625" customWidth="1"/>
    <col min="7169" max="7169" width="48" customWidth="1"/>
    <col min="7170" max="7170" width="5.85546875" customWidth="1"/>
    <col min="7171" max="7171" width="7.7109375" customWidth="1"/>
    <col min="7172" max="7172" width="10.28515625" customWidth="1"/>
    <col min="7173" max="7173" width="5" customWidth="1"/>
    <col min="7174" max="7174" width="11.42578125" customWidth="1"/>
    <col min="7424" max="7424" width="9.140625" customWidth="1"/>
    <col min="7425" max="7425" width="48" customWidth="1"/>
    <col min="7426" max="7426" width="5.85546875" customWidth="1"/>
    <col min="7427" max="7427" width="7.7109375" customWidth="1"/>
    <col min="7428" max="7428" width="10.28515625" customWidth="1"/>
    <col min="7429" max="7429" width="5" customWidth="1"/>
    <col min="7430" max="7430" width="11.42578125" customWidth="1"/>
    <col min="7680" max="7680" width="9.140625" customWidth="1"/>
    <col min="7681" max="7681" width="48" customWidth="1"/>
    <col min="7682" max="7682" width="5.85546875" customWidth="1"/>
    <col min="7683" max="7683" width="7.7109375" customWidth="1"/>
    <col min="7684" max="7684" width="10.28515625" customWidth="1"/>
    <col min="7685" max="7685" width="5" customWidth="1"/>
    <col min="7686" max="7686" width="11.42578125" customWidth="1"/>
    <col min="7936" max="7936" width="9.140625" customWidth="1"/>
    <col min="7937" max="7937" width="48" customWidth="1"/>
    <col min="7938" max="7938" width="5.85546875" customWidth="1"/>
    <col min="7939" max="7939" width="7.7109375" customWidth="1"/>
    <col min="7940" max="7940" width="10.28515625" customWidth="1"/>
    <col min="7941" max="7941" width="5" customWidth="1"/>
    <col min="7942" max="7942" width="11.42578125" customWidth="1"/>
    <col min="8192" max="8192" width="9.140625" customWidth="1"/>
    <col min="8193" max="8193" width="48" customWidth="1"/>
    <col min="8194" max="8194" width="5.85546875" customWidth="1"/>
    <col min="8195" max="8195" width="7.7109375" customWidth="1"/>
    <col min="8196" max="8196" width="10.28515625" customWidth="1"/>
    <col min="8197" max="8197" width="5" customWidth="1"/>
    <col min="8198" max="8198" width="11.42578125" customWidth="1"/>
    <col min="8448" max="8448" width="9.140625" customWidth="1"/>
    <col min="8449" max="8449" width="48" customWidth="1"/>
    <col min="8450" max="8450" width="5.85546875" customWidth="1"/>
    <col min="8451" max="8451" width="7.7109375" customWidth="1"/>
    <col min="8452" max="8452" width="10.28515625" customWidth="1"/>
    <col min="8453" max="8453" width="5" customWidth="1"/>
    <col min="8454" max="8454" width="11.42578125" customWidth="1"/>
    <col min="8704" max="8704" width="9.140625" customWidth="1"/>
    <col min="8705" max="8705" width="48" customWidth="1"/>
    <col min="8706" max="8706" width="5.85546875" customWidth="1"/>
    <col min="8707" max="8707" width="7.7109375" customWidth="1"/>
    <col min="8708" max="8708" width="10.28515625" customWidth="1"/>
    <col min="8709" max="8709" width="5" customWidth="1"/>
    <col min="8710" max="8710" width="11.42578125" customWidth="1"/>
    <col min="8960" max="8960" width="9.140625" customWidth="1"/>
    <col min="8961" max="8961" width="48" customWidth="1"/>
    <col min="8962" max="8962" width="5.85546875" customWidth="1"/>
    <col min="8963" max="8963" width="7.7109375" customWidth="1"/>
    <col min="8964" max="8964" width="10.28515625" customWidth="1"/>
    <col min="8965" max="8965" width="5" customWidth="1"/>
    <col min="8966" max="8966" width="11.42578125" customWidth="1"/>
    <col min="9216" max="9216" width="9.140625" customWidth="1"/>
    <col min="9217" max="9217" width="48" customWidth="1"/>
    <col min="9218" max="9218" width="5.85546875" customWidth="1"/>
    <col min="9219" max="9219" width="7.7109375" customWidth="1"/>
    <col min="9220" max="9220" width="10.28515625" customWidth="1"/>
    <col min="9221" max="9221" width="5" customWidth="1"/>
    <col min="9222" max="9222" width="11.42578125" customWidth="1"/>
    <col min="9472" max="9472" width="9.140625" customWidth="1"/>
    <col min="9473" max="9473" width="48" customWidth="1"/>
    <col min="9474" max="9474" width="5.85546875" customWidth="1"/>
    <col min="9475" max="9475" width="7.7109375" customWidth="1"/>
    <col min="9476" max="9476" width="10.28515625" customWidth="1"/>
    <col min="9477" max="9477" width="5" customWidth="1"/>
    <col min="9478" max="9478" width="11.42578125" customWidth="1"/>
    <col min="9728" max="9728" width="9.140625" customWidth="1"/>
    <col min="9729" max="9729" width="48" customWidth="1"/>
    <col min="9730" max="9730" width="5.85546875" customWidth="1"/>
    <col min="9731" max="9731" width="7.7109375" customWidth="1"/>
    <col min="9732" max="9732" width="10.28515625" customWidth="1"/>
    <col min="9733" max="9733" width="5" customWidth="1"/>
    <col min="9734" max="9734" width="11.42578125" customWidth="1"/>
    <col min="9984" max="9984" width="9.140625" customWidth="1"/>
    <col min="9985" max="9985" width="48" customWidth="1"/>
    <col min="9986" max="9986" width="5.85546875" customWidth="1"/>
    <col min="9987" max="9987" width="7.7109375" customWidth="1"/>
    <col min="9988" max="9988" width="10.28515625" customWidth="1"/>
    <col min="9989" max="9989" width="5" customWidth="1"/>
    <col min="9990" max="9990" width="11.42578125" customWidth="1"/>
    <col min="10240" max="10240" width="9.140625" customWidth="1"/>
    <col min="10241" max="10241" width="48" customWidth="1"/>
    <col min="10242" max="10242" width="5.85546875" customWidth="1"/>
    <col min="10243" max="10243" width="7.7109375" customWidth="1"/>
    <col min="10244" max="10244" width="10.28515625" customWidth="1"/>
    <col min="10245" max="10245" width="5" customWidth="1"/>
    <col min="10246" max="10246" width="11.42578125" customWidth="1"/>
    <col min="10496" max="10496" width="9.140625" customWidth="1"/>
    <col min="10497" max="10497" width="48" customWidth="1"/>
    <col min="10498" max="10498" width="5.85546875" customWidth="1"/>
    <col min="10499" max="10499" width="7.7109375" customWidth="1"/>
    <col min="10500" max="10500" width="10.28515625" customWidth="1"/>
    <col min="10501" max="10501" width="5" customWidth="1"/>
    <col min="10502" max="10502" width="11.42578125" customWidth="1"/>
    <col min="10752" max="10752" width="9.140625" customWidth="1"/>
    <col min="10753" max="10753" width="48" customWidth="1"/>
    <col min="10754" max="10754" width="5.85546875" customWidth="1"/>
    <col min="10755" max="10755" width="7.7109375" customWidth="1"/>
    <col min="10756" max="10756" width="10.28515625" customWidth="1"/>
    <col min="10757" max="10757" width="5" customWidth="1"/>
    <col min="10758" max="10758" width="11.42578125" customWidth="1"/>
    <col min="11008" max="11008" width="9.140625" customWidth="1"/>
    <col min="11009" max="11009" width="48" customWidth="1"/>
    <col min="11010" max="11010" width="5.85546875" customWidth="1"/>
    <col min="11011" max="11011" width="7.7109375" customWidth="1"/>
    <col min="11012" max="11012" width="10.28515625" customWidth="1"/>
    <col min="11013" max="11013" width="5" customWidth="1"/>
    <col min="11014" max="11014" width="11.42578125" customWidth="1"/>
    <col min="11264" max="11264" width="9.140625" customWidth="1"/>
    <col min="11265" max="11265" width="48" customWidth="1"/>
    <col min="11266" max="11266" width="5.85546875" customWidth="1"/>
    <col min="11267" max="11267" width="7.7109375" customWidth="1"/>
    <col min="11268" max="11268" width="10.28515625" customWidth="1"/>
    <col min="11269" max="11269" width="5" customWidth="1"/>
    <col min="11270" max="11270" width="11.42578125" customWidth="1"/>
    <col min="11520" max="11520" width="9.140625" customWidth="1"/>
    <col min="11521" max="11521" width="48" customWidth="1"/>
    <col min="11522" max="11522" width="5.85546875" customWidth="1"/>
    <col min="11523" max="11523" width="7.7109375" customWidth="1"/>
    <col min="11524" max="11524" width="10.28515625" customWidth="1"/>
    <col min="11525" max="11525" width="5" customWidth="1"/>
    <col min="11526" max="11526" width="11.42578125" customWidth="1"/>
    <col min="11776" max="11776" width="9.140625" customWidth="1"/>
    <col min="11777" max="11777" width="48" customWidth="1"/>
    <col min="11778" max="11778" width="5.85546875" customWidth="1"/>
    <col min="11779" max="11779" width="7.7109375" customWidth="1"/>
    <col min="11780" max="11780" width="10.28515625" customWidth="1"/>
    <col min="11781" max="11781" width="5" customWidth="1"/>
    <col min="11782" max="11782" width="11.42578125" customWidth="1"/>
    <col min="12032" max="12032" width="9.140625" customWidth="1"/>
    <col min="12033" max="12033" width="48" customWidth="1"/>
    <col min="12034" max="12034" width="5.85546875" customWidth="1"/>
    <col min="12035" max="12035" width="7.7109375" customWidth="1"/>
    <col min="12036" max="12036" width="10.28515625" customWidth="1"/>
    <col min="12037" max="12037" width="5" customWidth="1"/>
    <col min="12038" max="12038" width="11.42578125" customWidth="1"/>
    <col min="12288" max="12288" width="9.140625" customWidth="1"/>
    <col min="12289" max="12289" width="48" customWidth="1"/>
    <col min="12290" max="12290" width="5.85546875" customWidth="1"/>
    <col min="12291" max="12291" width="7.7109375" customWidth="1"/>
    <col min="12292" max="12292" width="10.28515625" customWidth="1"/>
    <col min="12293" max="12293" width="5" customWidth="1"/>
    <col min="12294" max="12294" width="11.42578125" customWidth="1"/>
    <col min="12544" max="12544" width="9.140625" customWidth="1"/>
    <col min="12545" max="12545" width="48" customWidth="1"/>
    <col min="12546" max="12546" width="5.85546875" customWidth="1"/>
    <col min="12547" max="12547" width="7.7109375" customWidth="1"/>
    <col min="12548" max="12548" width="10.28515625" customWidth="1"/>
    <col min="12549" max="12549" width="5" customWidth="1"/>
    <col min="12550" max="12550" width="11.42578125" customWidth="1"/>
    <col min="12800" max="12800" width="9.140625" customWidth="1"/>
    <col min="12801" max="12801" width="48" customWidth="1"/>
    <col min="12802" max="12802" width="5.85546875" customWidth="1"/>
    <col min="12803" max="12803" width="7.7109375" customWidth="1"/>
    <col min="12804" max="12804" width="10.28515625" customWidth="1"/>
    <col min="12805" max="12805" width="5" customWidth="1"/>
    <col min="12806" max="12806" width="11.42578125" customWidth="1"/>
    <col min="13056" max="13056" width="9.140625" customWidth="1"/>
    <col min="13057" max="13057" width="48" customWidth="1"/>
    <col min="13058" max="13058" width="5.85546875" customWidth="1"/>
    <col min="13059" max="13059" width="7.7109375" customWidth="1"/>
    <col min="13060" max="13060" width="10.28515625" customWidth="1"/>
    <col min="13061" max="13061" width="5" customWidth="1"/>
    <col min="13062" max="13062" width="11.42578125" customWidth="1"/>
    <col min="13312" max="13312" width="9.140625" customWidth="1"/>
    <col min="13313" max="13313" width="48" customWidth="1"/>
    <col min="13314" max="13314" width="5.85546875" customWidth="1"/>
    <col min="13315" max="13315" width="7.7109375" customWidth="1"/>
    <col min="13316" max="13316" width="10.28515625" customWidth="1"/>
    <col min="13317" max="13317" width="5" customWidth="1"/>
    <col min="13318" max="13318" width="11.42578125" customWidth="1"/>
    <col min="13568" max="13568" width="9.140625" customWidth="1"/>
    <col min="13569" max="13569" width="48" customWidth="1"/>
    <col min="13570" max="13570" width="5.85546875" customWidth="1"/>
    <col min="13571" max="13571" width="7.7109375" customWidth="1"/>
    <col min="13572" max="13572" width="10.28515625" customWidth="1"/>
    <col min="13573" max="13573" width="5" customWidth="1"/>
    <col min="13574" max="13574" width="11.42578125" customWidth="1"/>
    <col min="13824" max="13824" width="9.140625" customWidth="1"/>
    <col min="13825" max="13825" width="48" customWidth="1"/>
    <col min="13826" max="13826" width="5.85546875" customWidth="1"/>
    <col min="13827" max="13827" width="7.7109375" customWidth="1"/>
    <col min="13828" max="13828" width="10.28515625" customWidth="1"/>
    <col min="13829" max="13829" width="5" customWidth="1"/>
    <col min="13830" max="13830" width="11.42578125" customWidth="1"/>
    <col min="14080" max="14080" width="9.140625" customWidth="1"/>
    <col min="14081" max="14081" width="48" customWidth="1"/>
    <col min="14082" max="14082" width="5.85546875" customWidth="1"/>
    <col min="14083" max="14083" width="7.7109375" customWidth="1"/>
    <col min="14084" max="14084" width="10.28515625" customWidth="1"/>
    <col min="14085" max="14085" width="5" customWidth="1"/>
    <col min="14086" max="14086" width="11.42578125" customWidth="1"/>
    <col min="14336" max="14336" width="9.140625" customWidth="1"/>
    <col min="14337" max="14337" width="48" customWidth="1"/>
    <col min="14338" max="14338" width="5.85546875" customWidth="1"/>
    <col min="14339" max="14339" width="7.7109375" customWidth="1"/>
    <col min="14340" max="14340" width="10.28515625" customWidth="1"/>
    <col min="14341" max="14341" width="5" customWidth="1"/>
    <col min="14342" max="14342" width="11.42578125" customWidth="1"/>
    <col min="14592" max="14592" width="9.140625" customWidth="1"/>
    <col min="14593" max="14593" width="48" customWidth="1"/>
    <col min="14594" max="14594" width="5.85546875" customWidth="1"/>
    <col min="14595" max="14595" width="7.7109375" customWidth="1"/>
    <col min="14596" max="14596" width="10.28515625" customWidth="1"/>
    <col min="14597" max="14597" width="5" customWidth="1"/>
    <col min="14598" max="14598" width="11.42578125" customWidth="1"/>
    <col min="14848" max="14848" width="9.140625" customWidth="1"/>
    <col min="14849" max="14849" width="48" customWidth="1"/>
    <col min="14850" max="14850" width="5.85546875" customWidth="1"/>
    <col min="14851" max="14851" width="7.7109375" customWidth="1"/>
    <col min="14852" max="14852" width="10.28515625" customWidth="1"/>
    <col min="14853" max="14853" width="5" customWidth="1"/>
    <col min="14854" max="14854" width="11.42578125" customWidth="1"/>
    <col min="15104" max="15104" width="9.140625" customWidth="1"/>
    <col min="15105" max="15105" width="48" customWidth="1"/>
    <col min="15106" max="15106" width="5.85546875" customWidth="1"/>
    <col min="15107" max="15107" width="7.7109375" customWidth="1"/>
    <col min="15108" max="15108" width="10.28515625" customWidth="1"/>
    <col min="15109" max="15109" width="5" customWidth="1"/>
    <col min="15110" max="15110" width="11.42578125" customWidth="1"/>
    <col min="15360" max="15360" width="9.140625" customWidth="1"/>
    <col min="15361" max="15361" width="48" customWidth="1"/>
    <col min="15362" max="15362" width="5.85546875" customWidth="1"/>
    <col min="15363" max="15363" width="7.7109375" customWidth="1"/>
    <col min="15364" max="15364" width="10.28515625" customWidth="1"/>
    <col min="15365" max="15365" width="5" customWidth="1"/>
    <col min="15366" max="15366" width="11.42578125" customWidth="1"/>
    <col min="15616" max="15616" width="9.140625" customWidth="1"/>
    <col min="15617" max="15617" width="48" customWidth="1"/>
    <col min="15618" max="15618" width="5.85546875" customWidth="1"/>
    <col min="15619" max="15619" width="7.7109375" customWidth="1"/>
    <col min="15620" max="15620" width="10.28515625" customWidth="1"/>
    <col min="15621" max="15621" width="5" customWidth="1"/>
    <col min="15622" max="15622" width="11.42578125" customWidth="1"/>
    <col min="15872" max="15872" width="9.140625" customWidth="1"/>
    <col min="15873" max="15873" width="48" customWidth="1"/>
    <col min="15874" max="15874" width="5.85546875" customWidth="1"/>
    <col min="15875" max="15875" width="7.7109375" customWidth="1"/>
    <col min="15876" max="15876" width="10.28515625" customWidth="1"/>
    <col min="15877" max="15877" width="5" customWidth="1"/>
    <col min="15878" max="15878" width="11.42578125" customWidth="1"/>
    <col min="16128" max="16128" width="9.140625" customWidth="1"/>
    <col min="16129" max="16129" width="48" customWidth="1"/>
    <col min="16130" max="16130" width="5.85546875" customWidth="1"/>
    <col min="16131" max="16131" width="7.7109375" customWidth="1"/>
    <col min="16132" max="16132" width="10.28515625" customWidth="1"/>
    <col min="16133" max="16133" width="5" customWidth="1"/>
    <col min="16134" max="16134" width="11.42578125" customWidth="1"/>
  </cols>
  <sheetData>
    <row r="1" spans="1:8" ht="15" x14ac:dyDescent="0.25">
      <c r="B1" s="42"/>
      <c r="C1" s="43"/>
      <c r="D1" s="140" t="s">
        <v>86</v>
      </c>
      <c r="E1" s="140"/>
      <c r="F1" s="140"/>
      <c r="G1" s="140"/>
      <c r="H1" s="135"/>
    </row>
    <row r="2" spans="1:8" ht="15" customHeight="1" x14ac:dyDescent="0.25">
      <c r="A2" s="141" t="s">
        <v>359</v>
      </c>
      <c r="B2" s="141"/>
      <c r="C2" s="141"/>
      <c r="D2" s="141"/>
      <c r="E2" s="141"/>
      <c r="F2" s="141"/>
      <c r="G2" s="141"/>
      <c r="H2" s="137"/>
    </row>
    <row r="3" spans="1:8" ht="15" customHeight="1" x14ac:dyDescent="0.25">
      <c r="A3" s="142" t="s">
        <v>360</v>
      </c>
      <c r="B3" s="142"/>
      <c r="C3" s="142"/>
      <c r="D3" s="142"/>
      <c r="E3" s="142"/>
      <c r="F3" s="142"/>
      <c r="G3" s="142"/>
      <c r="H3" s="137"/>
    </row>
    <row r="4" spans="1:8" ht="15" customHeight="1" x14ac:dyDescent="0.25">
      <c r="A4" s="142" t="s">
        <v>358</v>
      </c>
      <c r="B4" s="142"/>
      <c r="C4" s="142"/>
      <c r="D4" s="142"/>
      <c r="E4" s="142"/>
      <c r="F4" s="142"/>
      <c r="G4" s="142"/>
      <c r="H4" s="137"/>
    </row>
    <row r="5" spans="1:8" ht="15" customHeight="1" x14ac:dyDescent="0.25">
      <c r="A5" s="143" t="s">
        <v>430</v>
      </c>
      <c r="B5" s="143"/>
      <c r="C5" s="143"/>
      <c r="D5" s="143"/>
      <c r="E5" s="143"/>
      <c r="F5" s="143"/>
      <c r="G5" s="143"/>
      <c r="H5" s="137"/>
    </row>
    <row r="6" spans="1:8" ht="10.5" customHeight="1" x14ac:dyDescent="0.25">
      <c r="A6" s="139"/>
      <c r="B6" s="139"/>
      <c r="C6" s="139"/>
      <c r="D6" s="139"/>
      <c r="E6" s="139"/>
      <c r="F6" s="139"/>
      <c r="G6" s="139"/>
    </row>
    <row r="7" spans="1:8" ht="0.75" customHeight="1" x14ac:dyDescent="0.25">
      <c r="A7" s="124"/>
      <c r="B7" s="124"/>
      <c r="C7" s="124"/>
      <c r="D7" s="124"/>
      <c r="E7" s="124"/>
      <c r="F7" s="124"/>
      <c r="G7" s="124"/>
    </row>
    <row r="8" spans="1:8" ht="66" customHeight="1" x14ac:dyDescent="0.25">
      <c r="A8" s="138" t="s">
        <v>369</v>
      </c>
      <c r="B8" s="138"/>
      <c r="C8" s="138"/>
      <c r="D8" s="138"/>
      <c r="E8" s="138"/>
      <c r="F8" s="138"/>
      <c r="G8" s="138"/>
      <c r="H8" s="135"/>
    </row>
    <row r="9" spans="1:8" x14ac:dyDescent="0.25">
      <c r="B9" s="44"/>
      <c r="G9" s="6" t="s">
        <v>4</v>
      </c>
    </row>
    <row r="10" spans="1:8" ht="67.5" customHeight="1" x14ac:dyDescent="0.25">
      <c r="A10" s="95" t="s">
        <v>354</v>
      </c>
      <c r="B10" s="95" t="s">
        <v>87</v>
      </c>
      <c r="C10" s="95" t="s">
        <v>88</v>
      </c>
      <c r="D10" s="95" t="s">
        <v>89</v>
      </c>
      <c r="E10" s="95" t="s">
        <v>90</v>
      </c>
      <c r="F10" s="95" t="s">
        <v>91</v>
      </c>
      <c r="G10" s="95" t="s">
        <v>422</v>
      </c>
      <c r="H10" s="99" t="s">
        <v>423</v>
      </c>
    </row>
    <row r="11" spans="1:8" ht="30.75" customHeight="1" x14ac:dyDescent="0.25">
      <c r="A11" s="103" t="s">
        <v>92</v>
      </c>
      <c r="B11" s="45" t="s">
        <v>93</v>
      </c>
      <c r="C11" s="46" t="s">
        <v>94</v>
      </c>
      <c r="D11" s="46"/>
      <c r="E11" s="47"/>
      <c r="F11" s="46"/>
      <c r="G11" s="104">
        <f>G12</f>
        <v>3920.5</v>
      </c>
      <c r="H11" s="104">
        <f>H12</f>
        <v>886.6</v>
      </c>
    </row>
    <row r="12" spans="1:8" ht="30.75" customHeight="1" x14ac:dyDescent="0.25">
      <c r="A12" s="103">
        <v>1</v>
      </c>
      <c r="B12" s="45" t="s">
        <v>95</v>
      </c>
      <c r="C12" s="46" t="s">
        <v>94</v>
      </c>
      <c r="D12" s="46" t="s">
        <v>96</v>
      </c>
      <c r="E12" s="47"/>
      <c r="F12" s="46"/>
      <c r="G12" s="49">
        <f>G13+G17</f>
        <v>3920.5</v>
      </c>
      <c r="H12" s="49">
        <f>H13+H17</f>
        <v>886.6</v>
      </c>
    </row>
    <row r="13" spans="1:8" ht="53.25" customHeight="1" x14ac:dyDescent="0.25">
      <c r="A13" s="103" t="s">
        <v>97</v>
      </c>
      <c r="B13" s="50" t="s">
        <v>98</v>
      </c>
      <c r="C13" s="51" t="s">
        <v>94</v>
      </c>
      <c r="D13" s="51" t="s">
        <v>99</v>
      </c>
      <c r="E13" s="52"/>
      <c r="F13" s="51"/>
      <c r="G13" s="49">
        <f t="shared" ref="G13:H15" si="0">G14</f>
        <v>1223.5</v>
      </c>
      <c r="H13" s="49">
        <f t="shared" si="0"/>
        <v>226.1</v>
      </c>
    </row>
    <row r="14" spans="1:8" ht="36" customHeight="1" x14ac:dyDescent="0.25">
      <c r="A14" s="105" t="s">
        <v>100</v>
      </c>
      <c r="B14" s="53" t="s">
        <v>101</v>
      </c>
      <c r="C14" s="54" t="s">
        <v>94</v>
      </c>
      <c r="D14" s="54" t="s">
        <v>99</v>
      </c>
      <c r="E14" s="55" t="s">
        <v>102</v>
      </c>
      <c r="F14" s="51"/>
      <c r="G14" s="56">
        <f t="shared" si="0"/>
        <v>1223.5</v>
      </c>
      <c r="H14" s="56">
        <f t="shared" si="0"/>
        <v>226.1</v>
      </c>
    </row>
    <row r="15" spans="1:8" ht="75" x14ac:dyDescent="0.25">
      <c r="A15" s="105" t="s">
        <v>103</v>
      </c>
      <c r="B15" s="53" t="s">
        <v>104</v>
      </c>
      <c r="C15" s="54" t="s">
        <v>94</v>
      </c>
      <c r="D15" s="54" t="s">
        <v>99</v>
      </c>
      <c r="E15" s="55" t="s">
        <v>102</v>
      </c>
      <c r="F15" s="54" t="s">
        <v>105</v>
      </c>
      <c r="G15" s="56">
        <f t="shared" si="0"/>
        <v>1223.5</v>
      </c>
      <c r="H15" s="56">
        <f t="shared" si="0"/>
        <v>226.1</v>
      </c>
    </row>
    <row r="16" spans="1:8" ht="30.75" customHeight="1" x14ac:dyDescent="0.25">
      <c r="A16" s="105" t="s">
        <v>106</v>
      </c>
      <c r="B16" s="57" t="s">
        <v>107</v>
      </c>
      <c r="C16" s="54" t="s">
        <v>94</v>
      </c>
      <c r="D16" s="54" t="s">
        <v>99</v>
      </c>
      <c r="E16" s="55" t="s">
        <v>102</v>
      </c>
      <c r="F16" s="54" t="s">
        <v>108</v>
      </c>
      <c r="G16" s="56">
        <f>942.5+281</f>
        <v>1223.5</v>
      </c>
      <c r="H16" s="116">
        <v>226.1</v>
      </c>
    </row>
    <row r="17" spans="1:8" ht="60" customHeight="1" x14ac:dyDescent="0.25">
      <c r="A17" s="103" t="s">
        <v>109</v>
      </c>
      <c r="B17" s="50" t="s">
        <v>110</v>
      </c>
      <c r="C17" s="48" t="s">
        <v>94</v>
      </c>
      <c r="D17" s="48" t="s">
        <v>111</v>
      </c>
      <c r="E17" s="58"/>
      <c r="F17" s="15"/>
      <c r="G17" s="81">
        <f>G18+G21+G28</f>
        <v>2697</v>
      </c>
      <c r="H17" s="81">
        <f>H18+H21+H28</f>
        <v>660.5</v>
      </c>
    </row>
    <row r="18" spans="1:8" ht="83.25" customHeight="1" x14ac:dyDescent="0.25">
      <c r="A18" s="105" t="s">
        <v>112</v>
      </c>
      <c r="B18" s="53" t="s">
        <v>113</v>
      </c>
      <c r="C18" s="48" t="s">
        <v>94</v>
      </c>
      <c r="D18" s="48" t="s">
        <v>111</v>
      </c>
      <c r="E18" s="58" t="s">
        <v>114</v>
      </c>
      <c r="F18" s="15"/>
      <c r="G18" s="48">
        <f>G19</f>
        <v>124.8</v>
      </c>
      <c r="H18" s="48">
        <f>H19</f>
        <v>31.2</v>
      </c>
    </row>
    <row r="19" spans="1:8" ht="75" x14ac:dyDescent="0.25">
      <c r="A19" s="105" t="s">
        <v>115</v>
      </c>
      <c r="B19" s="53" t="s">
        <v>104</v>
      </c>
      <c r="C19" s="48" t="s">
        <v>94</v>
      </c>
      <c r="D19" s="48" t="s">
        <v>111</v>
      </c>
      <c r="E19" s="58" t="s">
        <v>114</v>
      </c>
      <c r="F19" s="48" t="s">
        <v>105</v>
      </c>
      <c r="G19" s="48">
        <f>G20</f>
        <v>124.8</v>
      </c>
      <c r="H19" s="48">
        <f>H20</f>
        <v>31.2</v>
      </c>
    </row>
    <row r="20" spans="1:8" ht="32.25" customHeight="1" x14ac:dyDescent="0.25">
      <c r="A20" s="105" t="s">
        <v>116</v>
      </c>
      <c r="B20" s="53" t="s">
        <v>107</v>
      </c>
      <c r="C20" s="59" t="s">
        <v>94</v>
      </c>
      <c r="D20" s="59" t="s">
        <v>111</v>
      </c>
      <c r="E20" s="60" t="s">
        <v>114</v>
      </c>
      <c r="F20" s="59" t="s">
        <v>108</v>
      </c>
      <c r="G20" s="106">
        <v>124.8</v>
      </c>
      <c r="H20" s="106">
        <v>31.2</v>
      </c>
    </row>
    <row r="21" spans="1:8" ht="100.5" customHeight="1" x14ac:dyDescent="0.25">
      <c r="A21" s="105" t="s">
        <v>117</v>
      </c>
      <c r="B21" s="53" t="s">
        <v>118</v>
      </c>
      <c r="C21" s="54" t="s">
        <v>94</v>
      </c>
      <c r="D21" s="54" t="s">
        <v>111</v>
      </c>
      <c r="E21" s="55" t="s">
        <v>119</v>
      </c>
      <c r="F21" s="51"/>
      <c r="G21" s="63">
        <f>G22+G24+G26</f>
        <v>2428.1999999999998</v>
      </c>
      <c r="H21" s="63">
        <f>H22+H24+H26</f>
        <v>548.29999999999995</v>
      </c>
    </row>
    <row r="22" spans="1:8" ht="75" x14ac:dyDescent="0.25">
      <c r="A22" s="105" t="s">
        <v>120</v>
      </c>
      <c r="B22" s="53" t="s">
        <v>104</v>
      </c>
      <c r="C22" s="54" t="s">
        <v>94</v>
      </c>
      <c r="D22" s="54" t="s">
        <v>111</v>
      </c>
      <c r="E22" s="55" t="s">
        <v>119</v>
      </c>
      <c r="F22" s="54" t="s">
        <v>105</v>
      </c>
      <c r="G22" s="63">
        <f>G23</f>
        <v>1570.8</v>
      </c>
      <c r="H22" s="63">
        <f>H23</f>
        <v>289.39999999999998</v>
      </c>
    </row>
    <row r="23" spans="1:8" ht="39.75" customHeight="1" x14ac:dyDescent="0.25">
      <c r="A23" s="105" t="s">
        <v>121</v>
      </c>
      <c r="B23" s="53" t="s">
        <v>107</v>
      </c>
      <c r="C23" s="54" t="s">
        <v>94</v>
      </c>
      <c r="D23" s="54" t="s">
        <v>111</v>
      </c>
      <c r="E23" s="55" t="s">
        <v>119</v>
      </c>
      <c r="F23" s="54" t="s">
        <v>108</v>
      </c>
      <c r="G23" s="63">
        <v>1570.8</v>
      </c>
      <c r="H23" s="63">
        <v>289.39999999999998</v>
      </c>
    </row>
    <row r="24" spans="1:8" ht="36" customHeight="1" x14ac:dyDescent="0.25">
      <c r="A24" s="105" t="s">
        <v>122</v>
      </c>
      <c r="B24" s="53" t="s">
        <v>123</v>
      </c>
      <c r="C24" s="54" t="s">
        <v>94</v>
      </c>
      <c r="D24" s="54" t="s">
        <v>111</v>
      </c>
      <c r="E24" s="55" t="s">
        <v>119</v>
      </c>
      <c r="F24" s="54" t="s">
        <v>124</v>
      </c>
      <c r="G24" s="63">
        <f>G25</f>
        <v>857.3</v>
      </c>
      <c r="H24" s="63">
        <f>H25</f>
        <v>258.89999999999998</v>
      </c>
    </row>
    <row r="25" spans="1:8" ht="46.5" customHeight="1" x14ac:dyDescent="0.25">
      <c r="A25" s="105" t="s">
        <v>125</v>
      </c>
      <c r="B25" s="53" t="s">
        <v>126</v>
      </c>
      <c r="C25" s="54" t="s">
        <v>94</v>
      </c>
      <c r="D25" s="54" t="s">
        <v>111</v>
      </c>
      <c r="E25" s="55" t="s">
        <v>119</v>
      </c>
      <c r="F25" s="54" t="s">
        <v>127</v>
      </c>
      <c r="G25" s="63">
        <v>857.3</v>
      </c>
      <c r="H25" s="63">
        <v>258.89999999999998</v>
      </c>
    </row>
    <row r="26" spans="1:8" ht="19.5" customHeight="1" x14ac:dyDescent="0.25">
      <c r="A26" s="105" t="s">
        <v>128</v>
      </c>
      <c r="B26" s="53" t="s">
        <v>129</v>
      </c>
      <c r="C26" s="54" t="s">
        <v>94</v>
      </c>
      <c r="D26" s="54" t="s">
        <v>111</v>
      </c>
      <c r="E26" s="55" t="s">
        <v>119</v>
      </c>
      <c r="F26" s="54" t="s">
        <v>130</v>
      </c>
      <c r="G26" s="63">
        <f>G27</f>
        <v>0.1</v>
      </c>
      <c r="H26" s="63">
        <f>H27</f>
        <v>0</v>
      </c>
    </row>
    <row r="27" spans="1:8" ht="21" customHeight="1" x14ac:dyDescent="0.25">
      <c r="A27" s="105" t="s">
        <v>131</v>
      </c>
      <c r="B27" s="53" t="s">
        <v>132</v>
      </c>
      <c r="C27" s="54" t="s">
        <v>94</v>
      </c>
      <c r="D27" s="54" t="s">
        <v>111</v>
      </c>
      <c r="E27" s="55" t="s">
        <v>119</v>
      </c>
      <c r="F27" s="54" t="s">
        <v>133</v>
      </c>
      <c r="G27" s="63">
        <v>0.1</v>
      </c>
      <c r="H27" s="63">
        <v>0</v>
      </c>
    </row>
    <row r="28" spans="1:8" ht="45" x14ac:dyDescent="0.25">
      <c r="A28" s="105" t="s">
        <v>391</v>
      </c>
      <c r="B28" s="53" t="s">
        <v>170</v>
      </c>
      <c r="C28" s="54" t="s">
        <v>94</v>
      </c>
      <c r="D28" s="54" t="s">
        <v>111</v>
      </c>
      <c r="E28" s="55" t="s">
        <v>171</v>
      </c>
      <c r="F28" s="54"/>
      <c r="G28" s="63">
        <f>G29</f>
        <v>144</v>
      </c>
      <c r="H28" s="63">
        <f>H29</f>
        <v>81</v>
      </c>
    </row>
    <row r="29" spans="1:8" ht="15" x14ac:dyDescent="0.25">
      <c r="A29" s="105" t="s">
        <v>392</v>
      </c>
      <c r="B29" s="53" t="s">
        <v>129</v>
      </c>
      <c r="C29" s="54" t="s">
        <v>94</v>
      </c>
      <c r="D29" s="54" t="s">
        <v>111</v>
      </c>
      <c r="E29" s="55" t="s">
        <v>171</v>
      </c>
      <c r="F29" s="54" t="s">
        <v>130</v>
      </c>
      <c r="G29" s="63">
        <f>G30</f>
        <v>144</v>
      </c>
      <c r="H29" s="63">
        <f>H30</f>
        <v>81</v>
      </c>
    </row>
    <row r="30" spans="1:8" ht="32.25" customHeight="1" x14ac:dyDescent="0.25">
      <c r="A30" s="105" t="s">
        <v>393</v>
      </c>
      <c r="B30" s="53" t="s">
        <v>132</v>
      </c>
      <c r="C30" s="54" t="s">
        <v>94</v>
      </c>
      <c r="D30" s="54" t="s">
        <v>111</v>
      </c>
      <c r="E30" s="55" t="s">
        <v>171</v>
      </c>
      <c r="F30" s="54" t="s">
        <v>133</v>
      </c>
      <c r="G30" s="63">
        <f>84+60</f>
        <v>144</v>
      </c>
      <c r="H30" s="63">
        <v>81</v>
      </c>
    </row>
    <row r="31" spans="1:8" s="43" customFormat="1" ht="15" x14ac:dyDescent="0.25">
      <c r="A31" s="103" t="s">
        <v>134</v>
      </c>
      <c r="B31" s="46" t="s">
        <v>135</v>
      </c>
      <c r="C31" s="51" t="s">
        <v>53</v>
      </c>
      <c r="D31" s="54"/>
      <c r="E31" s="55"/>
      <c r="F31" s="54"/>
      <c r="G31" s="107">
        <f>G32+G56+G64+G69+G122+G130+G142+G147+G104</f>
        <v>88680</v>
      </c>
      <c r="H31" s="107">
        <f>H32+H56+H64+H69+H122+H130+H142+H147+H104</f>
        <v>8582.4</v>
      </c>
    </row>
    <row r="32" spans="1:8" ht="30.75" customHeight="1" x14ac:dyDescent="0.25">
      <c r="A32" s="103" t="s">
        <v>136</v>
      </c>
      <c r="B32" s="45" t="s">
        <v>95</v>
      </c>
      <c r="C32" s="51" t="s">
        <v>53</v>
      </c>
      <c r="D32" s="51" t="s">
        <v>96</v>
      </c>
      <c r="E32" s="55"/>
      <c r="F32" s="54"/>
      <c r="G32" s="107">
        <f>G33+G52</f>
        <v>18247.800000000003</v>
      </c>
      <c r="H32" s="107">
        <f>H33+H52</f>
        <v>3128.2</v>
      </c>
    </row>
    <row r="33" spans="1:10" ht="71.25" x14ac:dyDescent="0.25">
      <c r="A33" s="103" t="s">
        <v>137</v>
      </c>
      <c r="B33" s="50" t="s">
        <v>138</v>
      </c>
      <c r="C33" s="51" t="s">
        <v>53</v>
      </c>
      <c r="D33" s="51" t="s">
        <v>139</v>
      </c>
      <c r="E33" s="52"/>
      <c r="F33" s="54"/>
      <c r="G33" s="107">
        <f>G34+G37+G44+G49</f>
        <v>18217.800000000003</v>
      </c>
      <c r="H33" s="107">
        <f>H34+H37+H44+H49</f>
        <v>3112.5</v>
      </c>
    </row>
    <row r="34" spans="1:10" ht="81.75" customHeight="1" x14ac:dyDescent="0.25">
      <c r="A34" s="105" t="s">
        <v>140</v>
      </c>
      <c r="B34" s="53" t="s">
        <v>141</v>
      </c>
      <c r="C34" s="54" t="s">
        <v>53</v>
      </c>
      <c r="D34" s="54" t="s">
        <v>139</v>
      </c>
      <c r="E34" s="55" t="s">
        <v>142</v>
      </c>
      <c r="F34" s="54"/>
      <c r="G34" s="63">
        <f>G35</f>
        <v>1223.5</v>
      </c>
      <c r="H34" s="63">
        <f>H35</f>
        <v>226.9</v>
      </c>
      <c r="I34" s="61"/>
      <c r="J34" s="62"/>
    </row>
    <row r="35" spans="1:10" ht="75" x14ac:dyDescent="0.25">
      <c r="A35" s="105" t="s">
        <v>143</v>
      </c>
      <c r="B35" s="53" t="s">
        <v>104</v>
      </c>
      <c r="C35" s="54" t="s">
        <v>53</v>
      </c>
      <c r="D35" s="54" t="s">
        <v>139</v>
      </c>
      <c r="E35" s="55" t="s">
        <v>142</v>
      </c>
      <c r="F35" s="54" t="s">
        <v>105</v>
      </c>
      <c r="G35" s="63">
        <f>G36</f>
        <v>1223.5</v>
      </c>
      <c r="H35" s="63">
        <f>H36</f>
        <v>226.9</v>
      </c>
    </row>
    <row r="36" spans="1:10" ht="30" x14ac:dyDescent="0.25">
      <c r="A36" s="105" t="s">
        <v>144</v>
      </c>
      <c r="B36" s="53" t="s">
        <v>107</v>
      </c>
      <c r="C36" s="54" t="s">
        <v>53</v>
      </c>
      <c r="D36" s="54" t="s">
        <v>139</v>
      </c>
      <c r="E36" s="55" t="s">
        <v>142</v>
      </c>
      <c r="F36" s="54" t="s">
        <v>108</v>
      </c>
      <c r="G36" s="63">
        <v>1223.5</v>
      </c>
      <c r="H36" s="63">
        <v>226.9</v>
      </c>
    </row>
    <row r="37" spans="1:10" ht="90" x14ac:dyDescent="0.25">
      <c r="A37" s="105" t="s">
        <v>145</v>
      </c>
      <c r="B37" s="53" t="s">
        <v>146</v>
      </c>
      <c r="C37" s="54" t="s">
        <v>53</v>
      </c>
      <c r="D37" s="54" t="s">
        <v>139</v>
      </c>
      <c r="E37" s="55" t="s">
        <v>147</v>
      </c>
      <c r="F37" s="51"/>
      <c r="G37" s="63">
        <f>G38+G40+G42</f>
        <v>13544.4</v>
      </c>
      <c r="H37" s="63">
        <f>H38+H40+H42</f>
        <v>2177.9</v>
      </c>
    </row>
    <row r="38" spans="1:10" ht="75" x14ac:dyDescent="0.25">
      <c r="A38" s="105" t="s">
        <v>148</v>
      </c>
      <c r="B38" s="53" t="s">
        <v>104</v>
      </c>
      <c r="C38" s="54" t="s">
        <v>53</v>
      </c>
      <c r="D38" s="54" t="s">
        <v>139</v>
      </c>
      <c r="E38" s="55" t="s">
        <v>147</v>
      </c>
      <c r="F38" s="54" t="s">
        <v>105</v>
      </c>
      <c r="G38" s="63">
        <f>G39</f>
        <v>11573.5</v>
      </c>
      <c r="H38" s="63">
        <f>H39</f>
        <v>1711.2</v>
      </c>
    </row>
    <row r="39" spans="1:10" ht="30" x14ac:dyDescent="0.25">
      <c r="A39" s="105" t="s">
        <v>149</v>
      </c>
      <c r="B39" s="53" t="s">
        <v>107</v>
      </c>
      <c r="C39" s="54" t="s">
        <v>53</v>
      </c>
      <c r="D39" s="54" t="s">
        <v>139</v>
      </c>
      <c r="E39" s="55" t="s">
        <v>147</v>
      </c>
      <c r="F39" s="54" t="s">
        <v>108</v>
      </c>
      <c r="G39" s="63">
        <f>9368.8+2204.7</f>
        <v>11573.5</v>
      </c>
      <c r="H39" s="63">
        <v>1711.2</v>
      </c>
    </row>
    <row r="40" spans="1:10" ht="30" x14ac:dyDescent="0.25">
      <c r="A40" s="105" t="s">
        <v>150</v>
      </c>
      <c r="B40" s="53" t="s">
        <v>123</v>
      </c>
      <c r="C40" s="54" t="s">
        <v>53</v>
      </c>
      <c r="D40" s="54" t="s">
        <v>139</v>
      </c>
      <c r="E40" s="55" t="s">
        <v>147</v>
      </c>
      <c r="F40" s="54" t="s">
        <v>124</v>
      </c>
      <c r="G40" s="63">
        <f>G41</f>
        <v>1950.8</v>
      </c>
      <c r="H40" s="63">
        <f>H41</f>
        <v>466.7</v>
      </c>
    </row>
    <row r="41" spans="1:10" ht="45" x14ac:dyDescent="0.25">
      <c r="A41" s="105" t="s">
        <v>151</v>
      </c>
      <c r="B41" s="53" t="s">
        <v>126</v>
      </c>
      <c r="C41" s="54" t="s">
        <v>53</v>
      </c>
      <c r="D41" s="54" t="s">
        <v>139</v>
      </c>
      <c r="E41" s="55" t="s">
        <v>147</v>
      </c>
      <c r="F41" s="54" t="s">
        <v>127</v>
      </c>
      <c r="G41" s="63">
        <v>1950.8</v>
      </c>
      <c r="H41" s="63">
        <v>466.7</v>
      </c>
    </row>
    <row r="42" spans="1:10" ht="15" x14ac:dyDescent="0.25">
      <c r="A42" s="105" t="s">
        <v>152</v>
      </c>
      <c r="B42" s="53" t="s">
        <v>129</v>
      </c>
      <c r="C42" s="54" t="s">
        <v>53</v>
      </c>
      <c r="D42" s="54" t="s">
        <v>139</v>
      </c>
      <c r="E42" s="55" t="s">
        <v>147</v>
      </c>
      <c r="F42" s="54" t="s">
        <v>130</v>
      </c>
      <c r="G42" s="63">
        <f>G43</f>
        <v>20.100000000000001</v>
      </c>
      <c r="H42" s="63">
        <f>H43</f>
        <v>0</v>
      </c>
    </row>
    <row r="43" spans="1:10" ht="30.75" customHeight="1" x14ac:dyDescent="0.25">
      <c r="A43" s="105" t="s">
        <v>153</v>
      </c>
      <c r="B43" s="53" t="s">
        <v>132</v>
      </c>
      <c r="C43" s="54" t="s">
        <v>53</v>
      </c>
      <c r="D43" s="54" t="s">
        <v>139</v>
      </c>
      <c r="E43" s="55" t="s">
        <v>147</v>
      </c>
      <c r="F43" s="54" t="s">
        <v>133</v>
      </c>
      <c r="G43" s="63">
        <v>20.100000000000001</v>
      </c>
      <c r="H43" s="63">
        <v>0</v>
      </c>
    </row>
    <row r="44" spans="1:10" ht="75" x14ac:dyDescent="0.25">
      <c r="A44" s="105" t="s">
        <v>154</v>
      </c>
      <c r="B44" s="53" t="s">
        <v>155</v>
      </c>
      <c r="C44" s="54" t="s">
        <v>53</v>
      </c>
      <c r="D44" s="54" t="s">
        <v>139</v>
      </c>
      <c r="E44" s="55" t="s">
        <v>156</v>
      </c>
      <c r="F44" s="54"/>
      <c r="G44" s="63">
        <f>G45+G47</f>
        <v>3443</v>
      </c>
      <c r="H44" s="63">
        <f>H45+H47</f>
        <v>707.7</v>
      </c>
    </row>
    <row r="45" spans="1:10" ht="90" customHeight="1" x14ac:dyDescent="0.25">
      <c r="A45" s="105" t="s">
        <v>157</v>
      </c>
      <c r="B45" s="53" t="s">
        <v>104</v>
      </c>
      <c r="C45" s="54" t="s">
        <v>53</v>
      </c>
      <c r="D45" s="54" t="s">
        <v>139</v>
      </c>
      <c r="E45" s="55" t="s">
        <v>156</v>
      </c>
      <c r="F45" s="54" t="s">
        <v>105</v>
      </c>
      <c r="G45" s="63">
        <f>G46</f>
        <v>3190.6</v>
      </c>
      <c r="H45" s="63">
        <f>H46</f>
        <v>638.6</v>
      </c>
    </row>
    <row r="46" spans="1:10" ht="30" x14ac:dyDescent="0.25">
      <c r="A46" s="105" t="s">
        <v>158</v>
      </c>
      <c r="B46" s="53" t="s">
        <v>107</v>
      </c>
      <c r="C46" s="54" t="s">
        <v>53</v>
      </c>
      <c r="D46" s="54" t="s">
        <v>139</v>
      </c>
      <c r="E46" s="55" t="s">
        <v>156</v>
      </c>
      <c r="F46" s="54" t="s">
        <v>108</v>
      </c>
      <c r="G46" s="63">
        <v>3190.6</v>
      </c>
      <c r="H46" s="63">
        <v>638.6</v>
      </c>
    </row>
    <row r="47" spans="1:10" ht="30" x14ac:dyDescent="0.25">
      <c r="A47" s="105" t="s">
        <v>159</v>
      </c>
      <c r="B47" s="53" t="s">
        <v>123</v>
      </c>
      <c r="C47" s="54" t="s">
        <v>53</v>
      </c>
      <c r="D47" s="54" t="s">
        <v>139</v>
      </c>
      <c r="E47" s="55" t="s">
        <v>156</v>
      </c>
      <c r="F47" s="54" t="s">
        <v>124</v>
      </c>
      <c r="G47" s="63">
        <f>G48</f>
        <v>252.4</v>
      </c>
      <c r="H47" s="63">
        <f>H48</f>
        <v>69.099999999999994</v>
      </c>
    </row>
    <row r="48" spans="1:10" ht="45" x14ac:dyDescent="0.25">
      <c r="A48" s="105" t="s">
        <v>160</v>
      </c>
      <c r="B48" s="53" t="s">
        <v>126</v>
      </c>
      <c r="C48" s="54" t="s">
        <v>53</v>
      </c>
      <c r="D48" s="54" t="s">
        <v>139</v>
      </c>
      <c r="E48" s="55" t="s">
        <v>156</v>
      </c>
      <c r="F48" s="54" t="s">
        <v>127</v>
      </c>
      <c r="G48" s="63">
        <v>252.4</v>
      </c>
      <c r="H48" s="63">
        <v>69.099999999999994</v>
      </c>
    </row>
    <row r="49" spans="1:8" ht="28.5" customHeight="1" x14ac:dyDescent="0.25">
      <c r="A49" s="105" t="s">
        <v>161</v>
      </c>
      <c r="B49" s="53" t="s">
        <v>162</v>
      </c>
      <c r="C49" s="54" t="s">
        <v>53</v>
      </c>
      <c r="D49" s="54" t="s">
        <v>139</v>
      </c>
      <c r="E49" s="55" t="s">
        <v>164</v>
      </c>
      <c r="F49" s="54"/>
      <c r="G49" s="63">
        <f>G50</f>
        <v>6.9</v>
      </c>
      <c r="H49" s="63">
        <f>H50</f>
        <v>0</v>
      </c>
    </row>
    <row r="50" spans="1:8" ht="33.75" customHeight="1" x14ac:dyDescent="0.25">
      <c r="A50" s="105" t="s">
        <v>163</v>
      </c>
      <c r="B50" s="53" t="s">
        <v>123</v>
      </c>
      <c r="C50" s="54" t="s">
        <v>53</v>
      </c>
      <c r="D50" s="54" t="s">
        <v>139</v>
      </c>
      <c r="E50" s="55" t="s">
        <v>164</v>
      </c>
      <c r="F50" s="54" t="s">
        <v>124</v>
      </c>
      <c r="G50" s="63">
        <f>G51</f>
        <v>6.9</v>
      </c>
      <c r="H50" s="63">
        <f>H51</f>
        <v>0</v>
      </c>
    </row>
    <row r="51" spans="1:8" ht="45" x14ac:dyDescent="0.25">
      <c r="A51" s="105" t="s">
        <v>165</v>
      </c>
      <c r="B51" s="53" t="s">
        <v>126</v>
      </c>
      <c r="C51" s="54" t="s">
        <v>53</v>
      </c>
      <c r="D51" s="54" t="s">
        <v>139</v>
      </c>
      <c r="E51" s="55" t="s">
        <v>164</v>
      </c>
      <c r="F51" s="54" t="s">
        <v>127</v>
      </c>
      <c r="G51" s="63">
        <v>6.9</v>
      </c>
      <c r="H51" s="63">
        <v>0</v>
      </c>
    </row>
    <row r="52" spans="1:8" ht="24" customHeight="1" x14ac:dyDescent="0.25">
      <c r="A52" s="103" t="s">
        <v>166</v>
      </c>
      <c r="B52" s="50" t="s">
        <v>167</v>
      </c>
      <c r="C52" s="51" t="s">
        <v>53</v>
      </c>
      <c r="D52" s="51" t="s">
        <v>168</v>
      </c>
      <c r="E52" s="52"/>
      <c r="F52" s="51"/>
      <c r="G52" s="107">
        <f t="shared" ref="G52:H54" si="1">G53</f>
        <v>30</v>
      </c>
      <c r="H52" s="107">
        <f t="shared" si="1"/>
        <v>15.7</v>
      </c>
    </row>
    <row r="53" spans="1:8" ht="62.25" customHeight="1" x14ac:dyDescent="0.25">
      <c r="A53" s="105" t="s">
        <v>169</v>
      </c>
      <c r="B53" s="108" t="s">
        <v>394</v>
      </c>
      <c r="C53" s="109" t="s">
        <v>53</v>
      </c>
      <c r="D53" s="109" t="s">
        <v>168</v>
      </c>
      <c r="E53" s="110" t="s">
        <v>395</v>
      </c>
      <c r="F53" s="109"/>
      <c r="G53" s="63">
        <f t="shared" si="1"/>
        <v>30</v>
      </c>
      <c r="H53" s="63">
        <f t="shared" si="1"/>
        <v>15.7</v>
      </c>
    </row>
    <row r="54" spans="1:8" ht="30" x14ac:dyDescent="0.25">
      <c r="A54" s="105" t="s">
        <v>172</v>
      </c>
      <c r="B54" s="53" t="s">
        <v>123</v>
      </c>
      <c r="C54" s="54" t="s">
        <v>53</v>
      </c>
      <c r="D54" s="54" t="s">
        <v>168</v>
      </c>
      <c r="E54" s="55" t="s">
        <v>395</v>
      </c>
      <c r="F54" s="54" t="s">
        <v>124</v>
      </c>
      <c r="G54" s="63">
        <f t="shared" si="1"/>
        <v>30</v>
      </c>
      <c r="H54" s="63">
        <f t="shared" si="1"/>
        <v>15.7</v>
      </c>
    </row>
    <row r="55" spans="1:8" ht="45" x14ac:dyDescent="0.25">
      <c r="A55" s="105" t="s">
        <v>173</v>
      </c>
      <c r="B55" s="53" t="s">
        <v>126</v>
      </c>
      <c r="C55" s="54" t="s">
        <v>53</v>
      </c>
      <c r="D55" s="54" t="s">
        <v>168</v>
      </c>
      <c r="E55" s="55" t="s">
        <v>395</v>
      </c>
      <c r="F55" s="54" t="s">
        <v>127</v>
      </c>
      <c r="G55" s="63">
        <v>30</v>
      </c>
      <c r="H55" s="63">
        <v>15.7</v>
      </c>
    </row>
    <row r="56" spans="1:8" ht="42.75" x14ac:dyDescent="0.25">
      <c r="A56" s="103" t="s">
        <v>174</v>
      </c>
      <c r="B56" s="45" t="s">
        <v>175</v>
      </c>
      <c r="C56" s="51" t="s">
        <v>53</v>
      </c>
      <c r="D56" s="51" t="s">
        <v>176</v>
      </c>
      <c r="E56" s="52"/>
      <c r="F56" s="54"/>
      <c r="G56" s="107">
        <f>G57</f>
        <v>406.5</v>
      </c>
      <c r="H56" s="107">
        <f>H57</f>
        <v>0.4</v>
      </c>
    </row>
    <row r="57" spans="1:8" ht="59.25" customHeight="1" x14ac:dyDescent="0.25">
      <c r="A57" s="103" t="s">
        <v>177</v>
      </c>
      <c r="B57" s="50" t="s">
        <v>178</v>
      </c>
      <c r="C57" s="51" t="s">
        <v>53</v>
      </c>
      <c r="D57" s="51" t="s">
        <v>179</v>
      </c>
      <c r="E57" s="52"/>
      <c r="F57" s="51"/>
      <c r="G57" s="107">
        <f>G58+G61</f>
        <v>406.5</v>
      </c>
      <c r="H57" s="107">
        <f>H58+H61</f>
        <v>0.4</v>
      </c>
    </row>
    <row r="58" spans="1:8" ht="117" customHeight="1" x14ac:dyDescent="0.25">
      <c r="A58" s="105" t="s">
        <v>180</v>
      </c>
      <c r="B58" s="53" t="s">
        <v>181</v>
      </c>
      <c r="C58" s="54" t="s">
        <v>53</v>
      </c>
      <c r="D58" s="54" t="s">
        <v>179</v>
      </c>
      <c r="E58" s="55" t="s">
        <v>182</v>
      </c>
      <c r="F58" s="54"/>
      <c r="G58" s="63">
        <f>G60</f>
        <v>6.5</v>
      </c>
      <c r="H58" s="63">
        <f>H60</f>
        <v>0.4</v>
      </c>
    </row>
    <row r="59" spans="1:8" ht="43.5" customHeight="1" x14ac:dyDescent="0.25">
      <c r="A59" s="105" t="s">
        <v>183</v>
      </c>
      <c r="B59" s="53" t="s">
        <v>123</v>
      </c>
      <c r="C59" s="54" t="s">
        <v>53</v>
      </c>
      <c r="D59" s="54" t="s">
        <v>179</v>
      </c>
      <c r="E59" s="55" t="s">
        <v>182</v>
      </c>
      <c r="F59" s="54" t="s">
        <v>124</v>
      </c>
      <c r="G59" s="63">
        <f>G60</f>
        <v>6.5</v>
      </c>
      <c r="H59" s="63">
        <f>H60</f>
        <v>0.4</v>
      </c>
    </row>
    <row r="60" spans="1:8" ht="45" x14ac:dyDescent="0.25">
      <c r="A60" s="105" t="s">
        <v>184</v>
      </c>
      <c r="B60" s="53" t="s">
        <v>126</v>
      </c>
      <c r="C60" s="54" t="s">
        <v>53</v>
      </c>
      <c r="D60" s="54" t="s">
        <v>179</v>
      </c>
      <c r="E60" s="55" t="s">
        <v>182</v>
      </c>
      <c r="F60" s="54" t="s">
        <v>127</v>
      </c>
      <c r="G60" s="63">
        <v>6.5</v>
      </c>
      <c r="H60" s="63">
        <v>0.4</v>
      </c>
    </row>
    <row r="61" spans="1:8" ht="81.75" customHeight="1" x14ac:dyDescent="0.25">
      <c r="A61" s="105" t="s">
        <v>185</v>
      </c>
      <c r="B61" s="53" t="s">
        <v>186</v>
      </c>
      <c r="C61" s="54" t="s">
        <v>53</v>
      </c>
      <c r="D61" s="54" t="s">
        <v>179</v>
      </c>
      <c r="E61" s="55" t="s">
        <v>187</v>
      </c>
      <c r="F61" s="54"/>
      <c r="G61" s="63">
        <f>G62</f>
        <v>400</v>
      </c>
      <c r="H61" s="63">
        <f>H62</f>
        <v>0</v>
      </c>
    </row>
    <row r="62" spans="1:8" ht="37.5" customHeight="1" x14ac:dyDescent="0.25">
      <c r="A62" s="105" t="s">
        <v>188</v>
      </c>
      <c r="B62" s="53" t="s">
        <v>123</v>
      </c>
      <c r="C62" s="54" t="s">
        <v>53</v>
      </c>
      <c r="D62" s="54" t="s">
        <v>179</v>
      </c>
      <c r="E62" s="55" t="s">
        <v>187</v>
      </c>
      <c r="F62" s="54" t="s">
        <v>124</v>
      </c>
      <c r="G62" s="63">
        <f>G63</f>
        <v>400</v>
      </c>
      <c r="H62" s="63">
        <f>H63</f>
        <v>0</v>
      </c>
    </row>
    <row r="63" spans="1:8" ht="45" x14ac:dyDescent="0.25">
      <c r="A63" s="105" t="s">
        <v>189</v>
      </c>
      <c r="B63" s="53" t="s">
        <v>126</v>
      </c>
      <c r="C63" s="54" t="s">
        <v>53</v>
      </c>
      <c r="D63" s="54" t="s">
        <v>179</v>
      </c>
      <c r="E63" s="55" t="s">
        <v>187</v>
      </c>
      <c r="F63" s="54" t="s">
        <v>127</v>
      </c>
      <c r="G63" s="63">
        <v>400</v>
      </c>
      <c r="H63" s="63">
        <v>0</v>
      </c>
    </row>
    <row r="64" spans="1:8" ht="33.75" customHeight="1" x14ac:dyDescent="0.25">
      <c r="A64" s="103" t="s">
        <v>190</v>
      </c>
      <c r="B64" s="46" t="s">
        <v>191</v>
      </c>
      <c r="C64" s="51" t="s">
        <v>53</v>
      </c>
      <c r="D64" s="51" t="s">
        <v>192</v>
      </c>
      <c r="E64" s="55"/>
      <c r="F64" s="54"/>
      <c r="G64" s="107">
        <f>G65</f>
        <v>800</v>
      </c>
      <c r="H64" s="107">
        <f>H65</f>
        <v>0</v>
      </c>
    </row>
    <row r="65" spans="1:8" ht="26.25" customHeight="1" x14ac:dyDescent="0.25">
      <c r="A65" s="103" t="s">
        <v>193</v>
      </c>
      <c r="B65" s="111" t="s">
        <v>194</v>
      </c>
      <c r="C65" s="51" t="s">
        <v>53</v>
      </c>
      <c r="D65" s="51" t="s">
        <v>195</v>
      </c>
      <c r="E65" s="52"/>
      <c r="F65" s="51"/>
      <c r="G65" s="107">
        <f>G66</f>
        <v>800</v>
      </c>
      <c r="H65" s="107">
        <f>H66</f>
        <v>0</v>
      </c>
    </row>
    <row r="66" spans="1:8" ht="63.75" customHeight="1" x14ac:dyDescent="0.25">
      <c r="A66" s="105" t="s">
        <v>196</v>
      </c>
      <c r="B66" s="67" t="s">
        <v>197</v>
      </c>
      <c r="C66" s="54" t="s">
        <v>53</v>
      </c>
      <c r="D66" s="54" t="s">
        <v>195</v>
      </c>
      <c r="E66" s="55" t="s">
        <v>198</v>
      </c>
      <c r="F66" s="54"/>
      <c r="G66" s="63">
        <f>G68</f>
        <v>800</v>
      </c>
      <c r="H66" s="63">
        <f>H68</f>
        <v>0</v>
      </c>
    </row>
    <row r="67" spans="1:8" ht="41.25" customHeight="1" x14ac:dyDescent="0.25">
      <c r="A67" s="105" t="s">
        <v>199</v>
      </c>
      <c r="B67" s="112" t="s">
        <v>123</v>
      </c>
      <c r="C67" s="54" t="s">
        <v>53</v>
      </c>
      <c r="D67" s="54" t="s">
        <v>195</v>
      </c>
      <c r="E67" s="55" t="s">
        <v>198</v>
      </c>
      <c r="F67" s="54" t="s">
        <v>124</v>
      </c>
      <c r="G67" s="63">
        <f>G68</f>
        <v>800</v>
      </c>
      <c r="H67" s="63">
        <f>H68</f>
        <v>0</v>
      </c>
    </row>
    <row r="68" spans="1:8" ht="46.5" customHeight="1" x14ac:dyDescent="0.25">
      <c r="A68" s="105" t="s">
        <v>200</v>
      </c>
      <c r="B68" s="112" t="s">
        <v>126</v>
      </c>
      <c r="C68" s="54" t="s">
        <v>53</v>
      </c>
      <c r="D68" s="54" t="s">
        <v>195</v>
      </c>
      <c r="E68" s="55" t="s">
        <v>198</v>
      </c>
      <c r="F68" s="54" t="s">
        <v>127</v>
      </c>
      <c r="G68" s="63">
        <v>800</v>
      </c>
      <c r="H68" s="63">
        <v>0</v>
      </c>
    </row>
    <row r="69" spans="1:8" ht="28.5" x14ac:dyDescent="0.25">
      <c r="A69" s="103" t="s">
        <v>201</v>
      </c>
      <c r="B69" s="45" t="s">
        <v>202</v>
      </c>
      <c r="C69" s="51" t="s">
        <v>53</v>
      </c>
      <c r="D69" s="51" t="s">
        <v>203</v>
      </c>
      <c r="E69" s="52"/>
      <c r="F69" s="54"/>
      <c r="G69" s="107">
        <f>G70</f>
        <v>42071.5</v>
      </c>
      <c r="H69" s="107">
        <f>H70</f>
        <v>1086.5999999999999</v>
      </c>
    </row>
    <row r="70" spans="1:8" ht="39" customHeight="1" x14ac:dyDescent="0.25">
      <c r="A70" s="103" t="s">
        <v>204</v>
      </c>
      <c r="B70" s="50" t="s">
        <v>205</v>
      </c>
      <c r="C70" s="51" t="s">
        <v>53</v>
      </c>
      <c r="D70" s="51" t="s">
        <v>206</v>
      </c>
      <c r="E70" s="52"/>
      <c r="F70" s="51"/>
      <c r="G70" s="113">
        <f>G71+G74+G77+G80+G83+G89+G92+G95+G98+G101+G86</f>
        <v>42071.5</v>
      </c>
      <c r="H70" s="113">
        <f>H71+H74+H77+H80+H83+H89+H92+H95+H98+H101+H86</f>
        <v>1086.5999999999999</v>
      </c>
    </row>
    <row r="71" spans="1:8" ht="45" customHeight="1" x14ac:dyDescent="0.25">
      <c r="A71" s="105" t="s">
        <v>207</v>
      </c>
      <c r="B71" s="53" t="s">
        <v>208</v>
      </c>
      <c r="C71" s="54" t="s">
        <v>53</v>
      </c>
      <c r="D71" s="54" t="s">
        <v>206</v>
      </c>
      <c r="E71" s="55" t="s">
        <v>209</v>
      </c>
      <c r="F71" s="54"/>
      <c r="G71" s="114">
        <f>G72</f>
        <v>14618.4</v>
      </c>
      <c r="H71" s="114">
        <f>H72</f>
        <v>12.7</v>
      </c>
    </row>
    <row r="72" spans="1:8" ht="30" x14ac:dyDescent="0.25">
      <c r="A72" s="105" t="s">
        <v>210</v>
      </c>
      <c r="B72" s="53" t="s">
        <v>123</v>
      </c>
      <c r="C72" s="54" t="s">
        <v>53</v>
      </c>
      <c r="D72" s="54" t="s">
        <v>206</v>
      </c>
      <c r="E72" s="55" t="s">
        <v>209</v>
      </c>
      <c r="F72" s="54" t="s">
        <v>124</v>
      </c>
      <c r="G72" s="114">
        <f>G73</f>
        <v>14618.4</v>
      </c>
      <c r="H72" s="114">
        <f>H73</f>
        <v>12.7</v>
      </c>
    </row>
    <row r="73" spans="1:8" ht="49.5" customHeight="1" x14ac:dyDescent="0.25">
      <c r="A73" s="105" t="s">
        <v>211</v>
      </c>
      <c r="B73" s="53" t="s">
        <v>126</v>
      </c>
      <c r="C73" s="54" t="s">
        <v>53</v>
      </c>
      <c r="D73" s="54" t="s">
        <v>206</v>
      </c>
      <c r="E73" s="55" t="s">
        <v>209</v>
      </c>
      <c r="F73" s="54" t="s">
        <v>127</v>
      </c>
      <c r="G73" s="114">
        <f>11327+800+2491.4</f>
        <v>14618.4</v>
      </c>
      <c r="H73" s="114">
        <v>12.7</v>
      </c>
    </row>
    <row r="74" spans="1:8" ht="30" x14ac:dyDescent="0.25">
      <c r="A74" s="105" t="s">
        <v>212</v>
      </c>
      <c r="B74" s="53" t="s">
        <v>213</v>
      </c>
      <c r="C74" s="54" t="s">
        <v>53</v>
      </c>
      <c r="D74" s="54" t="s">
        <v>206</v>
      </c>
      <c r="E74" s="55" t="s">
        <v>214</v>
      </c>
      <c r="F74" s="54"/>
      <c r="G74" s="114">
        <f>G76</f>
        <v>6400</v>
      </c>
      <c r="H74" s="114">
        <f>H76</f>
        <v>0</v>
      </c>
    </row>
    <row r="75" spans="1:8" ht="30" x14ac:dyDescent="0.25">
      <c r="A75" s="105" t="s">
        <v>215</v>
      </c>
      <c r="B75" s="53" t="s">
        <v>123</v>
      </c>
      <c r="C75" s="54" t="s">
        <v>53</v>
      </c>
      <c r="D75" s="54" t="s">
        <v>206</v>
      </c>
      <c r="E75" s="55" t="s">
        <v>214</v>
      </c>
      <c r="F75" s="54" t="s">
        <v>124</v>
      </c>
      <c r="G75" s="114">
        <f>G76</f>
        <v>6400</v>
      </c>
      <c r="H75" s="114">
        <f>H76</f>
        <v>0</v>
      </c>
    </row>
    <row r="76" spans="1:8" ht="49.5" customHeight="1" x14ac:dyDescent="0.25">
      <c r="A76" s="105" t="s">
        <v>216</v>
      </c>
      <c r="B76" s="53" t="s">
        <v>126</v>
      </c>
      <c r="C76" s="54" t="s">
        <v>53</v>
      </c>
      <c r="D76" s="54" t="s">
        <v>206</v>
      </c>
      <c r="E76" s="55" t="s">
        <v>214</v>
      </c>
      <c r="F76" s="54" t="s">
        <v>127</v>
      </c>
      <c r="G76" s="114">
        <v>6400</v>
      </c>
      <c r="H76" s="114">
        <v>0</v>
      </c>
    </row>
    <row r="77" spans="1:8" ht="32.25" customHeight="1" x14ac:dyDescent="0.25">
      <c r="A77" s="105" t="s">
        <v>217</v>
      </c>
      <c r="B77" s="53" t="s">
        <v>218</v>
      </c>
      <c r="C77" s="54" t="s">
        <v>53</v>
      </c>
      <c r="D77" s="54" t="s">
        <v>206</v>
      </c>
      <c r="E77" s="55" t="s">
        <v>219</v>
      </c>
      <c r="F77" s="54"/>
      <c r="G77" s="114">
        <f>G78</f>
        <v>1194.0999999999999</v>
      </c>
      <c r="H77" s="114">
        <f>H78</f>
        <v>0</v>
      </c>
    </row>
    <row r="78" spans="1:8" ht="35.25" customHeight="1" x14ac:dyDescent="0.25">
      <c r="A78" s="105" t="s">
        <v>220</v>
      </c>
      <c r="B78" s="53" t="s">
        <v>123</v>
      </c>
      <c r="C78" s="54" t="s">
        <v>53</v>
      </c>
      <c r="D78" s="54" t="s">
        <v>206</v>
      </c>
      <c r="E78" s="55" t="s">
        <v>219</v>
      </c>
      <c r="F78" s="54" t="s">
        <v>124</v>
      </c>
      <c r="G78" s="114">
        <f>G79</f>
        <v>1194.0999999999999</v>
      </c>
      <c r="H78" s="114">
        <f>H79</f>
        <v>0</v>
      </c>
    </row>
    <row r="79" spans="1:8" ht="45" x14ac:dyDescent="0.25">
      <c r="A79" s="105" t="s">
        <v>221</v>
      </c>
      <c r="B79" s="53" t="s">
        <v>126</v>
      </c>
      <c r="C79" s="54" t="s">
        <v>53</v>
      </c>
      <c r="D79" s="54" t="s">
        <v>206</v>
      </c>
      <c r="E79" s="55" t="s">
        <v>219</v>
      </c>
      <c r="F79" s="54" t="s">
        <v>127</v>
      </c>
      <c r="G79" s="114">
        <f>210.3+983.8</f>
        <v>1194.0999999999999</v>
      </c>
      <c r="H79" s="114">
        <v>0</v>
      </c>
    </row>
    <row r="80" spans="1:8" ht="60" x14ac:dyDescent="0.25">
      <c r="A80" s="105" t="s">
        <v>222</v>
      </c>
      <c r="B80" s="53" t="s">
        <v>223</v>
      </c>
      <c r="C80" s="54" t="s">
        <v>53</v>
      </c>
      <c r="D80" s="54" t="s">
        <v>206</v>
      </c>
      <c r="E80" s="55" t="s">
        <v>224</v>
      </c>
      <c r="F80" s="54"/>
      <c r="G80" s="114">
        <f>G81</f>
        <v>813.2</v>
      </c>
      <c r="H80" s="114">
        <f>H81</f>
        <v>0</v>
      </c>
    </row>
    <row r="81" spans="1:8" ht="30" x14ac:dyDescent="0.25">
      <c r="A81" s="105" t="s">
        <v>225</v>
      </c>
      <c r="B81" s="53" t="s">
        <v>123</v>
      </c>
      <c r="C81" s="54" t="s">
        <v>53</v>
      </c>
      <c r="D81" s="54" t="s">
        <v>206</v>
      </c>
      <c r="E81" s="55" t="s">
        <v>224</v>
      </c>
      <c r="F81" s="54" t="s">
        <v>124</v>
      </c>
      <c r="G81" s="114">
        <f>G82</f>
        <v>813.2</v>
      </c>
      <c r="H81" s="114">
        <f>H82</f>
        <v>0</v>
      </c>
    </row>
    <row r="82" spans="1:8" ht="51" customHeight="1" x14ac:dyDescent="0.25">
      <c r="A82" s="105" t="s">
        <v>226</v>
      </c>
      <c r="B82" s="53" t="s">
        <v>126</v>
      </c>
      <c r="C82" s="54" t="s">
        <v>53</v>
      </c>
      <c r="D82" s="54" t="s">
        <v>206</v>
      </c>
      <c r="E82" s="55" t="s">
        <v>224</v>
      </c>
      <c r="F82" s="54" t="s">
        <v>127</v>
      </c>
      <c r="G82" s="114">
        <f>550+263.2</f>
        <v>813.2</v>
      </c>
      <c r="H82" s="114">
        <v>0</v>
      </c>
    </row>
    <row r="83" spans="1:8" ht="30" x14ac:dyDescent="0.25">
      <c r="A83" s="105" t="s">
        <v>227</v>
      </c>
      <c r="B83" s="53" t="s">
        <v>228</v>
      </c>
      <c r="C83" s="54" t="s">
        <v>53</v>
      </c>
      <c r="D83" s="54" t="s">
        <v>206</v>
      </c>
      <c r="E83" s="55" t="s">
        <v>229</v>
      </c>
      <c r="F83" s="54"/>
      <c r="G83" s="114">
        <f>G84</f>
        <v>850</v>
      </c>
      <c r="H83" s="114">
        <f>H84</f>
        <v>0</v>
      </c>
    </row>
    <row r="84" spans="1:8" ht="35.25" customHeight="1" x14ac:dyDescent="0.25">
      <c r="A84" s="105" t="s">
        <v>230</v>
      </c>
      <c r="B84" s="53" t="s">
        <v>123</v>
      </c>
      <c r="C84" s="54" t="s">
        <v>53</v>
      </c>
      <c r="D84" s="54" t="s">
        <v>206</v>
      </c>
      <c r="E84" s="55" t="s">
        <v>229</v>
      </c>
      <c r="F84" s="54" t="s">
        <v>124</v>
      </c>
      <c r="G84" s="114">
        <f>G85</f>
        <v>850</v>
      </c>
      <c r="H84" s="114">
        <f>H85</f>
        <v>0</v>
      </c>
    </row>
    <row r="85" spans="1:8" ht="53.25" customHeight="1" x14ac:dyDescent="0.25">
      <c r="A85" s="105" t="s">
        <v>231</v>
      </c>
      <c r="B85" s="53" t="s">
        <v>126</v>
      </c>
      <c r="C85" s="54" t="s">
        <v>53</v>
      </c>
      <c r="D85" s="54" t="s">
        <v>206</v>
      </c>
      <c r="E85" s="55" t="s">
        <v>229</v>
      </c>
      <c r="F85" s="54" t="s">
        <v>127</v>
      </c>
      <c r="G85" s="114">
        <f>210+640</f>
        <v>850</v>
      </c>
      <c r="H85" s="114">
        <v>0</v>
      </c>
    </row>
    <row r="86" spans="1:8" ht="138.75" customHeight="1" x14ac:dyDescent="0.25">
      <c r="A86" s="105" t="s">
        <v>232</v>
      </c>
      <c r="B86" s="53" t="s">
        <v>233</v>
      </c>
      <c r="C86" s="54" t="s">
        <v>53</v>
      </c>
      <c r="D86" s="54" t="s">
        <v>206</v>
      </c>
      <c r="E86" s="55" t="s">
        <v>234</v>
      </c>
      <c r="F86" s="54"/>
      <c r="G86" s="56">
        <f>G87</f>
        <v>0.1</v>
      </c>
      <c r="H86" s="56">
        <f>H87</f>
        <v>0</v>
      </c>
    </row>
    <row r="87" spans="1:8" ht="45.75" customHeight="1" x14ac:dyDescent="0.25">
      <c r="A87" s="105" t="s">
        <v>235</v>
      </c>
      <c r="B87" s="53" t="s">
        <v>123</v>
      </c>
      <c r="C87" s="54" t="s">
        <v>53</v>
      </c>
      <c r="D87" s="54" t="s">
        <v>206</v>
      </c>
      <c r="E87" s="55" t="s">
        <v>234</v>
      </c>
      <c r="F87" s="54" t="s">
        <v>124</v>
      </c>
      <c r="G87" s="56">
        <f>G88</f>
        <v>0.1</v>
      </c>
      <c r="H87" s="56">
        <f>H88</f>
        <v>0</v>
      </c>
    </row>
    <row r="88" spans="1:8" ht="48.75" customHeight="1" x14ac:dyDescent="0.25">
      <c r="A88" s="105" t="s">
        <v>236</v>
      </c>
      <c r="B88" s="53" t="s">
        <v>126</v>
      </c>
      <c r="C88" s="54" t="s">
        <v>53</v>
      </c>
      <c r="D88" s="54" t="s">
        <v>206</v>
      </c>
      <c r="E88" s="55" t="s">
        <v>234</v>
      </c>
      <c r="F88" s="54" t="s">
        <v>127</v>
      </c>
      <c r="G88" s="56">
        <v>0.1</v>
      </c>
      <c r="H88" s="56">
        <v>0</v>
      </c>
    </row>
    <row r="89" spans="1:8" ht="177.75" customHeight="1" x14ac:dyDescent="0.25">
      <c r="A89" s="105" t="s">
        <v>237</v>
      </c>
      <c r="B89" s="53" t="s">
        <v>238</v>
      </c>
      <c r="C89" s="54" t="s">
        <v>53</v>
      </c>
      <c r="D89" s="54" t="s">
        <v>206</v>
      </c>
      <c r="E89" s="55" t="s">
        <v>239</v>
      </c>
      <c r="F89" s="54"/>
      <c r="G89" s="114">
        <f>G90</f>
        <v>9434.1</v>
      </c>
      <c r="H89" s="114">
        <f>H90</f>
        <v>549</v>
      </c>
    </row>
    <row r="90" spans="1:8" ht="38.25" customHeight="1" x14ac:dyDescent="0.25">
      <c r="A90" s="105" t="s">
        <v>240</v>
      </c>
      <c r="B90" s="53" t="s">
        <v>123</v>
      </c>
      <c r="C90" s="54" t="s">
        <v>53</v>
      </c>
      <c r="D90" s="54" t="s">
        <v>206</v>
      </c>
      <c r="E90" s="55" t="s">
        <v>239</v>
      </c>
      <c r="F90" s="54" t="s">
        <v>124</v>
      </c>
      <c r="G90" s="114">
        <f>G91</f>
        <v>9434.1</v>
      </c>
      <c r="H90" s="114">
        <f>H91</f>
        <v>549</v>
      </c>
    </row>
    <row r="91" spans="1:8" ht="51.75" customHeight="1" x14ac:dyDescent="0.25">
      <c r="A91" s="105" t="s">
        <v>241</v>
      </c>
      <c r="B91" s="53" t="s">
        <v>126</v>
      </c>
      <c r="C91" s="54" t="s">
        <v>53</v>
      </c>
      <c r="D91" s="54" t="s">
        <v>206</v>
      </c>
      <c r="E91" s="55" t="s">
        <v>239</v>
      </c>
      <c r="F91" s="54" t="s">
        <v>127</v>
      </c>
      <c r="G91" s="114">
        <f>7502.1+1932</f>
        <v>9434.1</v>
      </c>
      <c r="H91" s="114">
        <v>549</v>
      </c>
    </row>
    <row r="92" spans="1:8" ht="66" customHeight="1" x14ac:dyDescent="0.25">
      <c r="A92" s="105" t="s">
        <v>242</v>
      </c>
      <c r="B92" s="53" t="s">
        <v>243</v>
      </c>
      <c r="C92" s="54" t="s">
        <v>53</v>
      </c>
      <c r="D92" s="54" t="s">
        <v>206</v>
      </c>
      <c r="E92" s="55" t="s">
        <v>244</v>
      </c>
      <c r="F92" s="54"/>
      <c r="G92" s="114">
        <f>G93</f>
        <v>700</v>
      </c>
      <c r="H92" s="114">
        <f>H93</f>
        <v>0</v>
      </c>
    </row>
    <row r="93" spans="1:8" ht="32.25" customHeight="1" x14ac:dyDescent="0.25">
      <c r="A93" s="105" t="s">
        <v>245</v>
      </c>
      <c r="B93" s="53" t="s">
        <v>123</v>
      </c>
      <c r="C93" s="54" t="s">
        <v>53</v>
      </c>
      <c r="D93" s="54" t="s">
        <v>206</v>
      </c>
      <c r="E93" s="55" t="s">
        <v>244</v>
      </c>
      <c r="F93" s="54" t="s">
        <v>124</v>
      </c>
      <c r="G93" s="114">
        <f>G94</f>
        <v>700</v>
      </c>
      <c r="H93" s="114">
        <f>H94</f>
        <v>0</v>
      </c>
    </row>
    <row r="94" spans="1:8" ht="51" customHeight="1" x14ac:dyDescent="0.25">
      <c r="A94" s="105" t="s">
        <v>246</v>
      </c>
      <c r="B94" s="53" t="s">
        <v>126</v>
      </c>
      <c r="C94" s="54" t="s">
        <v>53</v>
      </c>
      <c r="D94" s="54" t="s">
        <v>206</v>
      </c>
      <c r="E94" s="55" t="s">
        <v>244</v>
      </c>
      <c r="F94" s="54" t="s">
        <v>127</v>
      </c>
      <c r="G94" s="114">
        <f>300+400</f>
        <v>700</v>
      </c>
      <c r="H94" s="114">
        <v>0</v>
      </c>
    </row>
    <row r="95" spans="1:8" ht="47.25" customHeight="1" x14ac:dyDescent="0.25">
      <c r="A95" s="105" t="s">
        <v>247</v>
      </c>
      <c r="B95" s="53" t="s">
        <v>248</v>
      </c>
      <c r="C95" s="54" t="s">
        <v>53</v>
      </c>
      <c r="D95" s="54" t="s">
        <v>206</v>
      </c>
      <c r="E95" s="55" t="s">
        <v>249</v>
      </c>
      <c r="F95" s="54"/>
      <c r="G95" s="114">
        <f>G96</f>
        <v>5961.6</v>
      </c>
      <c r="H95" s="114">
        <f>H96</f>
        <v>346.4</v>
      </c>
    </row>
    <row r="96" spans="1:8" ht="40.5" customHeight="1" x14ac:dyDescent="0.25">
      <c r="A96" s="105" t="s">
        <v>250</v>
      </c>
      <c r="B96" s="53" t="s">
        <v>123</v>
      </c>
      <c r="C96" s="54" t="s">
        <v>53</v>
      </c>
      <c r="D96" s="54" t="s">
        <v>206</v>
      </c>
      <c r="E96" s="55" t="s">
        <v>249</v>
      </c>
      <c r="F96" s="54" t="s">
        <v>124</v>
      </c>
      <c r="G96" s="114">
        <f>G97</f>
        <v>5961.6</v>
      </c>
      <c r="H96" s="114">
        <f>H97</f>
        <v>346.4</v>
      </c>
    </row>
    <row r="97" spans="1:8" ht="48.75" customHeight="1" x14ac:dyDescent="0.25">
      <c r="A97" s="105" t="s">
        <v>251</v>
      </c>
      <c r="B97" s="53" t="s">
        <v>126</v>
      </c>
      <c r="C97" s="54" t="s">
        <v>53</v>
      </c>
      <c r="D97" s="54" t="s">
        <v>206</v>
      </c>
      <c r="E97" s="55" t="s">
        <v>249</v>
      </c>
      <c r="F97" s="54" t="s">
        <v>127</v>
      </c>
      <c r="G97" s="114">
        <f>2700.6+3261</f>
        <v>5961.6</v>
      </c>
      <c r="H97" s="114">
        <v>346.4</v>
      </c>
    </row>
    <row r="98" spans="1:8" ht="49.5" customHeight="1" x14ac:dyDescent="0.25">
      <c r="A98" s="105" t="s">
        <v>252</v>
      </c>
      <c r="B98" s="53" t="s">
        <v>253</v>
      </c>
      <c r="C98" s="54" t="s">
        <v>53</v>
      </c>
      <c r="D98" s="54" t="s">
        <v>206</v>
      </c>
      <c r="E98" s="55" t="s">
        <v>254</v>
      </c>
      <c r="F98" s="54"/>
      <c r="G98" s="114">
        <f>G99</f>
        <v>600</v>
      </c>
      <c r="H98" s="114">
        <f>H99</f>
        <v>57.3</v>
      </c>
    </row>
    <row r="99" spans="1:8" ht="35.25" customHeight="1" x14ac:dyDescent="0.25">
      <c r="A99" s="105" t="s">
        <v>255</v>
      </c>
      <c r="B99" s="53" t="s">
        <v>123</v>
      </c>
      <c r="C99" s="54" t="s">
        <v>53</v>
      </c>
      <c r="D99" s="54" t="s">
        <v>206</v>
      </c>
      <c r="E99" s="55" t="s">
        <v>254</v>
      </c>
      <c r="F99" s="54" t="s">
        <v>124</v>
      </c>
      <c r="G99" s="114">
        <f>G100</f>
        <v>600</v>
      </c>
      <c r="H99" s="114">
        <f>H100</f>
        <v>57.3</v>
      </c>
    </row>
    <row r="100" spans="1:8" ht="49.5" customHeight="1" x14ac:dyDescent="0.25">
      <c r="A100" s="105" t="s">
        <v>256</v>
      </c>
      <c r="B100" s="53" t="s">
        <v>126</v>
      </c>
      <c r="C100" s="54" t="s">
        <v>53</v>
      </c>
      <c r="D100" s="54" t="s">
        <v>206</v>
      </c>
      <c r="E100" s="55" t="s">
        <v>254</v>
      </c>
      <c r="F100" s="54" t="s">
        <v>127</v>
      </c>
      <c r="G100" s="114">
        <v>600</v>
      </c>
      <c r="H100" s="114">
        <v>57.3</v>
      </c>
    </row>
    <row r="101" spans="1:8" ht="55.5" customHeight="1" x14ac:dyDescent="0.25">
      <c r="A101" s="105" t="s">
        <v>257</v>
      </c>
      <c r="B101" s="53" t="s">
        <v>258</v>
      </c>
      <c r="C101" s="54" t="s">
        <v>53</v>
      </c>
      <c r="D101" s="54" t="s">
        <v>206</v>
      </c>
      <c r="E101" s="55" t="s">
        <v>259</v>
      </c>
      <c r="F101" s="54"/>
      <c r="G101" s="114">
        <f>G102</f>
        <v>1500</v>
      </c>
      <c r="H101" s="114">
        <f>H102</f>
        <v>121.2</v>
      </c>
    </row>
    <row r="102" spans="1:8" ht="45" customHeight="1" x14ac:dyDescent="0.25">
      <c r="A102" s="105" t="s">
        <v>260</v>
      </c>
      <c r="B102" s="53" t="s">
        <v>123</v>
      </c>
      <c r="C102" s="54" t="s">
        <v>53</v>
      </c>
      <c r="D102" s="54" t="s">
        <v>206</v>
      </c>
      <c r="E102" s="55" t="s">
        <v>259</v>
      </c>
      <c r="F102" s="54" t="s">
        <v>124</v>
      </c>
      <c r="G102" s="114">
        <f>G103</f>
        <v>1500</v>
      </c>
      <c r="H102" s="114">
        <f>H103</f>
        <v>121.2</v>
      </c>
    </row>
    <row r="103" spans="1:8" ht="45" x14ac:dyDescent="0.25">
      <c r="A103" s="105" t="s">
        <v>261</v>
      </c>
      <c r="B103" s="53" t="s">
        <v>126</v>
      </c>
      <c r="C103" s="54" t="s">
        <v>53</v>
      </c>
      <c r="D103" s="54" t="s">
        <v>206</v>
      </c>
      <c r="E103" s="55" t="s">
        <v>259</v>
      </c>
      <c r="F103" s="54" t="s">
        <v>127</v>
      </c>
      <c r="G103" s="114">
        <f>1199.9+300.1</f>
        <v>1500</v>
      </c>
      <c r="H103" s="114">
        <v>121.2</v>
      </c>
    </row>
    <row r="104" spans="1:8" ht="25.5" customHeight="1" x14ac:dyDescent="0.25">
      <c r="A104" s="103" t="s">
        <v>262</v>
      </c>
      <c r="B104" s="45" t="s">
        <v>263</v>
      </c>
      <c r="C104" s="51" t="s">
        <v>53</v>
      </c>
      <c r="D104" s="51" t="s">
        <v>264</v>
      </c>
      <c r="E104" s="52"/>
      <c r="F104" s="54"/>
      <c r="G104" s="107">
        <f>G105+G109</f>
        <v>1280</v>
      </c>
      <c r="H104" s="107">
        <f>H105+H109</f>
        <v>49</v>
      </c>
    </row>
    <row r="105" spans="1:8" ht="48.75" customHeight="1" x14ac:dyDescent="0.25">
      <c r="A105" s="103" t="s">
        <v>265</v>
      </c>
      <c r="B105" s="68" t="s">
        <v>266</v>
      </c>
      <c r="C105" s="51" t="s">
        <v>53</v>
      </c>
      <c r="D105" s="51" t="s">
        <v>267</v>
      </c>
      <c r="E105" s="52"/>
      <c r="F105" s="54"/>
      <c r="G105" s="107">
        <f t="shared" ref="G105:H107" si="2">G106</f>
        <v>90</v>
      </c>
      <c r="H105" s="107">
        <f t="shared" si="2"/>
        <v>0</v>
      </c>
    </row>
    <row r="106" spans="1:8" ht="96" customHeight="1" x14ac:dyDescent="0.25">
      <c r="A106" s="105" t="s">
        <v>268</v>
      </c>
      <c r="B106" s="69" t="s">
        <v>269</v>
      </c>
      <c r="C106" s="54" t="s">
        <v>53</v>
      </c>
      <c r="D106" s="54" t="s">
        <v>267</v>
      </c>
      <c r="E106" s="55" t="s">
        <v>270</v>
      </c>
      <c r="F106" s="54"/>
      <c r="G106" s="63">
        <f t="shared" si="2"/>
        <v>90</v>
      </c>
      <c r="H106" s="63">
        <f t="shared" si="2"/>
        <v>0</v>
      </c>
    </row>
    <row r="107" spans="1:8" ht="45" customHeight="1" x14ac:dyDescent="0.25">
      <c r="A107" s="105" t="s">
        <v>271</v>
      </c>
      <c r="B107" s="53" t="s">
        <v>123</v>
      </c>
      <c r="C107" s="54" t="s">
        <v>53</v>
      </c>
      <c r="D107" s="54" t="s">
        <v>267</v>
      </c>
      <c r="E107" s="55" t="s">
        <v>270</v>
      </c>
      <c r="F107" s="54" t="s">
        <v>124</v>
      </c>
      <c r="G107" s="63">
        <f t="shared" si="2"/>
        <v>90</v>
      </c>
      <c r="H107" s="63">
        <f t="shared" si="2"/>
        <v>0</v>
      </c>
    </row>
    <row r="108" spans="1:8" ht="45" x14ac:dyDescent="0.25">
      <c r="A108" s="105" t="s">
        <v>272</v>
      </c>
      <c r="B108" s="53" t="s">
        <v>126</v>
      </c>
      <c r="C108" s="54" t="s">
        <v>53</v>
      </c>
      <c r="D108" s="54" t="s">
        <v>267</v>
      </c>
      <c r="E108" s="55" t="s">
        <v>270</v>
      </c>
      <c r="F108" s="54" t="s">
        <v>127</v>
      </c>
      <c r="G108" s="63">
        <v>90</v>
      </c>
      <c r="H108" s="63">
        <v>0</v>
      </c>
    </row>
    <row r="109" spans="1:8" ht="42" customHeight="1" x14ac:dyDescent="0.25">
      <c r="A109" s="103" t="s">
        <v>396</v>
      </c>
      <c r="B109" s="50" t="s">
        <v>397</v>
      </c>
      <c r="C109" s="51" t="s">
        <v>53</v>
      </c>
      <c r="D109" s="51" t="s">
        <v>398</v>
      </c>
      <c r="E109" s="52"/>
      <c r="F109" s="51"/>
      <c r="G109" s="107">
        <f>G110+G113+G116+G119</f>
        <v>1190</v>
      </c>
      <c r="H109" s="107">
        <f>H110+H113+H116+H119</f>
        <v>49</v>
      </c>
    </row>
    <row r="110" spans="1:8" ht="75" customHeight="1" x14ac:dyDescent="0.25">
      <c r="A110" s="105" t="s">
        <v>399</v>
      </c>
      <c r="B110" s="108" t="s">
        <v>400</v>
      </c>
      <c r="C110" s="109" t="s">
        <v>53</v>
      </c>
      <c r="D110" s="109" t="s">
        <v>398</v>
      </c>
      <c r="E110" s="110" t="s">
        <v>401</v>
      </c>
      <c r="F110" s="109"/>
      <c r="G110" s="63">
        <f>G111</f>
        <v>360</v>
      </c>
      <c r="H110" s="63">
        <f>H111</f>
        <v>0</v>
      </c>
    </row>
    <row r="111" spans="1:8" ht="41.25" customHeight="1" x14ac:dyDescent="0.25">
      <c r="A111" s="105" t="s">
        <v>402</v>
      </c>
      <c r="B111" s="53" t="s">
        <v>123</v>
      </c>
      <c r="C111" s="54" t="s">
        <v>53</v>
      </c>
      <c r="D111" s="54" t="s">
        <v>398</v>
      </c>
      <c r="E111" s="55" t="s">
        <v>401</v>
      </c>
      <c r="F111" s="54" t="s">
        <v>124</v>
      </c>
      <c r="G111" s="63">
        <f>G112</f>
        <v>360</v>
      </c>
      <c r="H111" s="63">
        <f>H112</f>
        <v>0</v>
      </c>
    </row>
    <row r="112" spans="1:8" ht="46.5" customHeight="1" x14ac:dyDescent="0.25">
      <c r="A112" s="105" t="s">
        <v>403</v>
      </c>
      <c r="B112" s="53" t="s">
        <v>126</v>
      </c>
      <c r="C112" s="54" t="s">
        <v>53</v>
      </c>
      <c r="D112" s="54" t="s">
        <v>398</v>
      </c>
      <c r="E112" s="55" t="s">
        <v>401</v>
      </c>
      <c r="F112" s="54" t="s">
        <v>127</v>
      </c>
      <c r="G112" s="63">
        <v>360</v>
      </c>
      <c r="H112" s="63">
        <v>0</v>
      </c>
    </row>
    <row r="113" spans="1:8" ht="81" customHeight="1" x14ac:dyDescent="0.25">
      <c r="A113" s="105" t="s">
        <v>404</v>
      </c>
      <c r="B113" s="53" t="s">
        <v>405</v>
      </c>
      <c r="C113" s="54" t="s">
        <v>53</v>
      </c>
      <c r="D113" s="54" t="s">
        <v>398</v>
      </c>
      <c r="E113" s="55" t="s">
        <v>406</v>
      </c>
      <c r="F113" s="54"/>
      <c r="G113" s="63">
        <f>G114</f>
        <v>170</v>
      </c>
      <c r="H113" s="63">
        <f>H114</f>
        <v>0</v>
      </c>
    </row>
    <row r="114" spans="1:8" ht="36.75" customHeight="1" x14ac:dyDescent="0.25">
      <c r="A114" s="105" t="s">
        <v>407</v>
      </c>
      <c r="B114" s="53" t="s">
        <v>123</v>
      </c>
      <c r="C114" s="54" t="s">
        <v>53</v>
      </c>
      <c r="D114" s="54" t="s">
        <v>398</v>
      </c>
      <c r="E114" s="55" t="s">
        <v>406</v>
      </c>
      <c r="F114" s="54" t="s">
        <v>124</v>
      </c>
      <c r="G114" s="63">
        <f>G115</f>
        <v>170</v>
      </c>
      <c r="H114" s="63">
        <f>H115</f>
        <v>0</v>
      </c>
    </row>
    <row r="115" spans="1:8" ht="54" customHeight="1" x14ac:dyDescent="0.25">
      <c r="A115" s="105" t="s">
        <v>408</v>
      </c>
      <c r="B115" s="53" t="s">
        <v>126</v>
      </c>
      <c r="C115" s="54" t="s">
        <v>53</v>
      </c>
      <c r="D115" s="54" t="s">
        <v>398</v>
      </c>
      <c r="E115" s="55" t="s">
        <v>406</v>
      </c>
      <c r="F115" s="54" t="s">
        <v>127</v>
      </c>
      <c r="G115" s="63">
        <v>170</v>
      </c>
      <c r="H115" s="63">
        <v>0</v>
      </c>
    </row>
    <row r="116" spans="1:8" ht="51.75" customHeight="1" x14ac:dyDescent="0.25">
      <c r="A116" s="105" t="s">
        <v>409</v>
      </c>
      <c r="B116" s="53" t="s">
        <v>410</v>
      </c>
      <c r="C116" s="54" t="s">
        <v>53</v>
      </c>
      <c r="D116" s="54" t="s">
        <v>398</v>
      </c>
      <c r="E116" s="55" t="s">
        <v>411</v>
      </c>
      <c r="F116" s="54"/>
      <c r="G116" s="63">
        <f>G117</f>
        <v>360</v>
      </c>
      <c r="H116" s="63">
        <f>H117</f>
        <v>49</v>
      </c>
    </row>
    <row r="117" spans="1:8" ht="37.5" customHeight="1" x14ac:dyDescent="0.25">
      <c r="A117" s="105" t="s">
        <v>412</v>
      </c>
      <c r="B117" s="53" t="s">
        <v>123</v>
      </c>
      <c r="C117" s="54" t="s">
        <v>53</v>
      </c>
      <c r="D117" s="54" t="s">
        <v>398</v>
      </c>
      <c r="E117" s="55" t="s">
        <v>411</v>
      </c>
      <c r="F117" s="54" t="s">
        <v>124</v>
      </c>
      <c r="G117" s="63">
        <f>G118</f>
        <v>360</v>
      </c>
      <c r="H117" s="63">
        <f>H118</f>
        <v>49</v>
      </c>
    </row>
    <row r="118" spans="1:8" ht="54.75" customHeight="1" x14ac:dyDescent="0.25">
      <c r="A118" s="105" t="s">
        <v>413</v>
      </c>
      <c r="B118" s="53" t="s">
        <v>126</v>
      </c>
      <c r="C118" s="54" t="s">
        <v>53</v>
      </c>
      <c r="D118" s="54" t="s">
        <v>398</v>
      </c>
      <c r="E118" s="55" t="s">
        <v>411</v>
      </c>
      <c r="F118" s="54" t="s">
        <v>127</v>
      </c>
      <c r="G118" s="63">
        <v>360</v>
      </c>
      <c r="H118" s="63">
        <v>49</v>
      </c>
    </row>
    <row r="119" spans="1:8" ht="127.5" customHeight="1" x14ac:dyDescent="0.25">
      <c r="A119" s="115" t="s">
        <v>414</v>
      </c>
      <c r="B119" s="64" t="s">
        <v>415</v>
      </c>
      <c r="C119" s="65" t="s">
        <v>53</v>
      </c>
      <c r="D119" s="65" t="s">
        <v>398</v>
      </c>
      <c r="E119" s="66" t="s">
        <v>416</v>
      </c>
      <c r="F119" s="65"/>
      <c r="G119" s="114">
        <f>G120</f>
        <v>300</v>
      </c>
      <c r="H119" s="114">
        <f>H120</f>
        <v>0</v>
      </c>
    </row>
    <row r="120" spans="1:8" ht="37.5" customHeight="1" x14ac:dyDescent="0.25">
      <c r="A120" s="115" t="s">
        <v>417</v>
      </c>
      <c r="B120" s="64" t="s">
        <v>123</v>
      </c>
      <c r="C120" s="65" t="s">
        <v>53</v>
      </c>
      <c r="D120" s="65" t="s">
        <v>398</v>
      </c>
      <c r="E120" s="66" t="s">
        <v>416</v>
      </c>
      <c r="F120" s="65" t="s">
        <v>124</v>
      </c>
      <c r="G120" s="114">
        <f>G121</f>
        <v>300</v>
      </c>
      <c r="H120" s="114">
        <f>H121</f>
        <v>0</v>
      </c>
    </row>
    <row r="121" spans="1:8" ht="43.5" customHeight="1" x14ac:dyDescent="0.25">
      <c r="A121" s="115" t="s">
        <v>418</v>
      </c>
      <c r="B121" s="64" t="s">
        <v>126</v>
      </c>
      <c r="C121" s="65" t="s">
        <v>53</v>
      </c>
      <c r="D121" s="65" t="s">
        <v>398</v>
      </c>
      <c r="E121" s="66" t="s">
        <v>416</v>
      </c>
      <c r="F121" s="65" t="s">
        <v>127</v>
      </c>
      <c r="G121" s="114">
        <v>300</v>
      </c>
      <c r="H121" s="114">
        <v>0</v>
      </c>
    </row>
    <row r="122" spans="1:8" ht="32.25" customHeight="1" x14ac:dyDescent="0.25">
      <c r="A122" s="103" t="s">
        <v>273</v>
      </c>
      <c r="B122" s="45" t="s">
        <v>274</v>
      </c>
      <c r="C122" s="51" t="s">
        <v>53</v>
      </c>
      <c r="D122" s="51" t="s">
        <v>275</v>
      </c>
      <c r="E122" s="52"/>
      <c r="F122" s="54"/>
      <c r="G122" s="107">
        <f>G123</f>
        <v>7061.4</v>
      </c>
      <c r="H122" s="107">
        <f>H123</f>
        <v>504</v>
      </c>
    </row>
    <row r="123" spans="1:8" ht="27" customHeight="1" x14ac:dyDescent="0.25">
      <c r="A123" s="103" t="s">
        <v>276</v>
      </c>
      <c r="B123" s="50" t="s">
        <v>277</v>
      </c>
      <c r="C123" s="51" t="s">
        <v>53</v>
      </c>
      <c r="D123" s="51" t="s">
        <v>278</v>
      </c>
      <c r="E123" s="52"/>
      <c r="F123" s="51"/>
      <c r="G123" s="107">
        <f>G124+G127</f>
        <v>7061.4</v>
      </c>
      <c r="H123" s="107">
        <f>H124+H127</f>
        <v>504</v>
      </c>
    </row>
    <row r="124" spans="1:8" ht="47.25" customHeight="1" x14ac:dyDescent="0.25">
      <c r="A124" s="105" t="s">
        <v>279</v>
      </c>
      <c r="B124" s="53" t="s">
        <v>280</v>
      </c>
      <c r="C124" s="54" t="s">
        <v>53</v>
      </c>
      <c r="D124" s="54" t="s">
        <v>278</v>
      </c>
      <c r="E124" s="55" t="s">
        <v>281</v>
      </c>
      <c r="F124" s="54"/>
      <c r="G124" s="63">
        <f>G125</f>
        <v>1930</v>
      </c>
      <c r="H124" s="63">
        <f>H125</f>
        <v>504</v>
      </c>
    </row>
    <row r="125" spans="1:8" ht="40.5" customHeight="1" x14ac:dyDescent="0.25">
      <c r="A125" s="105" t="s">
        <v>282</v>
      </c>
      <c r="B125" s="53" t="s">
        <v>123</v>
      </c>
      <c r="C125" s="54" t="s">
        <v>53</v>
      </c>
      <c r="D125" s="54" t="s">
        <v>278</v>
      </c>
      <c r="E125" s="55" t="s">
        <v>281</v>
      </c>
      <c r="F125" s="54" t="s">
        <v>124</v>
      </c>
      <c r="G125" s="63">
        <f>G126</f>
        <v>1930</v>
      </c>
      <c r="H125" s="63">
        <f>H126</f>
        <v>504</v>
      </c>
    </row>
    <row r="126" spans="1:8" ht="53.25" customHeight="1" x14ac:dyDescent="0.25">
      <c r="A126" s="105" t="s">
        <v>283</v>
      </c>
      <c r="B126" s="53" t="s">
        <v>126</v>
      </c>
      <c r="C126" s="54" t="s">
        <v>53</v>
      </c>
      <c r="D126" s="54" t="s">
        <v>278</v>
      </c>
      <c r="E126" s="55" t="s">
        <v>281</v>
      </c>
      <c r="F126" s="54" t="s">
        <v>127</v>
      </c>
      <c r="G126" s="63">
        <v>1930</v>
      </c>
      <c r="H126" s="63">
        <v>504</v>
      </c>
    </row>
    <row r="127" spans="1:8" ht="46.5" customHeight="1" x14ac:dyDescent="0.25">
      <c r="A127" s="105" t="s">
        <v>284</v>
      </c>
      <c r="B127" s="53" t="s">
        <v>285</v>
      </c>
      <c r="C127" s="54" t="s">
        <v>53</v>
      </c>
      <c r="D127" s="54" t="s">
        <v>278</v>
      </c>
      <c r="E127" s="55" t="s">
        <v>286</v>
      </c>
      <c r="F127" s="54"/>
      <c r="G127" s="63">
        <f>G128</f>
        <v>5131.3999999999996</v>
      </c>
      <c r="H127" s="63">
        <f>H128</f>
        <v>0</v>
      </c>
    </row>
    <row r="128" spans="1:8" ht="40.5" customHeight="1" x14ac:dyDescent="0.25">
      <c r="A128" s="105" t="s">
        <v>287</v>
      </c>
      <c r="B128" s="53" t="s">
        <v>123</v>
      </c>
      <c r="C128" s="54" t="s">
        <v>53</v>
      </c>
      <c r="D128" s="54" t="s">
        <v>278</v>
      </c>
      <c r="E128" s="55" t="s">
        <v>286</v>
      </c>
      <c r="F128" s="54" t="s">
        <v>124</v>
      </c>
      <c r="G128" s="63">
        <f>G129</f>
        <v>5131.3999999999996</v>
      </c>
      <c r="H128" s="63">
        <f>H129</f>
        <v>0</v>
      </c>
    </row>
    <row r="129" spans="1:8" ht="51" customHeight="1" x14ac:dyDescent="0.25">
      <c r="A129" s="105" t="s">
        <v>288</v>
      </c>
      <c r="B129" s="53" t="s">
        <v>126</v>
      </c>
      <c r="C129" s="54" t="s">
        <v>53</v>
      </c>
      <c r="D129" s="54" t="s">
        <v>278</v>
      </c>
      <c r="E129" s="55" t="s">
        <v>286</v>
      </c>
      <c r="F129" s="54" t="s">
        <v>127</v>
      </c>
      <c r="G129" s="63">
        <f>4931.4+200</f>
        <v>5131.3999999999996</v>
      </c>
      <c r="H129" s="63">
        <v>0</v>
      </c>
    </row>
    <row r="130" spans="1:8" ht="36.75" customHeight="1" x14ac:dyDescent="0.25">
      <c r="A130" s="103" t="s">
        <v>289</v>
      </c>
      <c r="B130" s="45" t="s">
        <v>290</v>
      </c>
      <c r="C130" s="51" t="s">
        <v>53</v>
      </c>
      <c r="D130" s="51" t="s">
        <v>291</v>
      </c>
      <c r="E130" s="52"/>
      <c r="F130" s="51"/>
      <c r="G130" s="107">
        <f>G135+G131</f>
        <v>11374.2</v>
      </c>
      <c r="H130" s="107">
        <f>H135+H131</f>
        <v>2560.8999999999996</v>
      </c>
    </row>
    <row r="131" spans="1:8" ht="21" customHeight="1" x14ac:dyDescent="0.25">
      <c r="A131" s="103" t="s">
        <v>292</v>
      </c>
      <c r="B131" s="70" t="s">
        <v>419</v>
      </c>
      <c r="C131" s="51" t="s">
        <v>53</v>
      </c>
      <c r="D131" s="51" t="s">
        <v>420</v>
      </c>
      <c r="E131" s="52"/>
      <c r="F131" s="51"/>
      <c r="G131" s="107">
        <f t="shared" ref="G131:H133" si="3">G132</f>
        <v>243.6</v>
      </c>
      <c r="H131" s="107">
        <f t="shared" si="3"/>
        <v>40.6</v>
      </c>
    </row>
    <row r="132" spans="1:8" ht="97.5" customHeight="1" x14ac:dyDescent="0.25">
      <c r="A132" s="105" t="s">
        <v>293</v>
      </c>
      <c r="B132" s="53" t="s">
        <v>421</v>
      </c>
      <c r="C132" s="54" t="s">
        <v>53</v>
      </c>
      <c r="D132" s="54" t="s">
        <v>420</v>
      </c>
      <c r="E132" s="55" t="s">
        <v>294</v>
      </c>
      <c r="F132" s="54"/>
      <c r="G132" s="63">
        <f t="shared" si="3"/>
        <v>243.6</v>
      </c>
      <c r="H132" s="63">
        <f t="shared" si="3"/>
        <v>40.6</v>
      </c>
    </row>
    <row r="133" spans="1:8" ht="36" customHeight="1" x14ac:dyDescent="0.25">
      <c r="A133" s="105" t="s">
        <v>295</v>
      </c>
      <c r="B133" s="69" t="s">
        <v>296</v>
      </c>
      <c r="C133" s="54" t="s">
        <v>53</v>
      </c>
      <c r="D133" s="54" t="s">
        <v>420</v>
      </c>
      <c r="E133" s="55" t="s">
        <v>294</v>
      </c>
      <c r="F133" s="54" t="s">
        <v>297</v>
      </c>
      <c r="G133" s="63">
        <f t="shared" si="3"/>
        <v>243.6</v>
      </c>
      <c r="H133" s="63">
        <f t="shared" si="3"/>
        <v>40.6</v>
      </c>
    </row>
    <row r="134" spans="1:8" ht="29.25" customHeight="1" x14ac:dyDescent="0.25">
      <c r="A134" s="105" t="s">
        <v>298</v>
      </c>
      <c r="B134" s="69" t="s">
        <v>299</v>
      </c>
      <c r="C134" s="54" t="s">
        <v>53</v>
      </c>
      <c r="D134" s="54" t="s">
        <v>420</v>
      </c>
      <c r="E134" s="55" t="s">
        <v>294</v>
      </c>
      <c r="F134" s="54" t="s">
        <v>300</v>
      </c>
      <c r="G134" s="63">
        <v>243.6</v>
      </c>
      <c r="H134" s="63">
        <v>40.6</v>
      </c>
    </row>
    <row r="135" spans="1:8" ht="34.5" customHeight="1" x14ac:dyDescent="0.25">
      <c r="A135" s="103" t="s">
        <v>301</v>
      </c>
      <c r="B135" s="70" t="s">
        <v>302</v>
      </c>
      <c r="C135" s="51" t="s">
        <v>53</v>
      </c>
      <c r="D135" s="51" t="s">
        <v>303</v>
      </c>
      <c r="E135" s="52"/>
      <c r="F135" s="51"/>
      <c r="G135" s="107">
        <f>G136+G139</f>
        <v>11130.6</v>
      </c>
      <c r="H135" s="107">
        <f>H136+H139</f>
        <v>2520.2999999999997</v>
      </c>
    </row>
    <row r="136" spans="1:8" ht="83.25" customHeight="1" x14ac:dyDescent="0.25">
      <c r="A136" s="105" t="s">
        <v>304</v>
      </c>
      <c r="B136" s="53" t="s">
        <v>305</v>
      </c>
      <c r="C136" s="54" t="s">
        <v>53</v>
      </c>
      <c r="D136" s="54" t="s">
        <v>303</v>
      </c>
      <c r="E136" s="55" t="s">
        <v>306</v>
      </c>
      <c r="F136" s="54"/>
      <c r="G136" s="63">
        <f>G137</f>
        <v>8837.2000000000007</v>
      </c>
      <c r="H136" s="63">
        <f>H137</f>
        <v>2138.1</v>
      </c>
    </row>
    <row r="137" spans="1:8" ht="35.25" customHeight="1" x14ac:dyDescent="0.25">
      <c r="A137" s="105" t="s">
        <v>307</v>
      </c>
      <c r="B137" s="53" t="s">
        <v>296</v>
      </c>
      <c r="C137" s="54" t="s">
        <v>53</v>
      </c>
      <c r="D137" s="54" t="s">
        <v>303</v>
      </c>
      <c r="E137" s="55" t="s">
        <v>306</v>
      </c>
      <c r="F137" s="54" t="s">
        <v>297</v>
      </c>
      <c r="G137" s="63">
        <f>G138</f>
        <v>8837.2000000000007</v>
      </c>
      <c r="H137" s="63">
        <f>H138</f>
        <v>2138.1</v>
      </c>
    </row>
    <row r="138" spans="1:8" ht="30.75" customHeight="1" x14ac:dyDescent="0.25">
      <c r="A138" s="105" t="s">
        <v>308</v>
      </c>
      <c r="B138" s="64" t="s">
        <v>299</v>
      </c>
      <c r="C138" s="65" t="s">
        <v>53</v>
      </c>
      <c r="D138" s="65" t="s">
        <v>303</v>
      </c>
      <c r="E138" s="55" t="s">
        <v>306</v>
      </c>
      <c r="F138" s="65" t="s">
        <v>300</v>
      </c>
      <c r="G138" s="114">
        <v>8837.2000000000007</v>
      </c>
      <c r="H138" s="114">
        <v>2138.1</v>
      </c>
    </row>
    <row r="139" spans="1:8" ht="60" x14ac:dyDescent="0.25">
      <c r="A139" s="105" t="s">
        <v>309</v>
      </c>
      <c r="B139" s="53" t="s">
        <v>310</v>
      </c>
      <c r="C139" s="54" t="s">
        <v>53</v>
      </c>
      <c r="D139" s="54" t="s">
        <v>303</v>
      </c>
      <c r="E139" s="55" t="s">
        <v>311</v>
      </c>
      <c r="F139" s="54"/>
      <c r="G139" s="63">
        <f>G140</f>
        <v>2293.4</v>
      </c>
      <c r="H139" s="63">
        <f>H140</f>
        <v>382.2</v>
      </c>
    </row>
    <row r="140" spans="1:8" ht="30" customHeight="1" x14ac:dyDescent="0.25">
      <c r="A140" s="105" t="s">
        <v>312</v>
      </c>
      <c r="B140" s="53" t="s">
        <v>296</v>
      </c>
      <c r="C140" s="54" t="s">
        <v>53</v>
      </c>
      <c r="D140" s="54" t="s">
        <v>303</v>
      </c>
      <c r="E140" s="55" t="s">
        <v>311</v>
      </c>
      <c r="F140" s="54" t="s">
        <v>297</v>
      </c>
      <c r="G140" s="63">
        <f>G141</f>
        <v>2293.4</v>
      </c>
      <c r="H140" s="63">
        <f>H141</f>
        <v>382.2</v>
      </c>
    </row>
    <row r="141" spans="1:8" ht="30" x14ac:dyDescent="0.25">
      <c r="A141" s="105" t="s">
        <v>313</v>
      </c>
      <c r="B141" s="64" t="s">
        <v>314</v>
      </c>
      <c r="C141" s="65" t="s">
        <v>53</v>
      </c>
      <c r="D141" s="65" t="s">
        <v>303</v>
      </c>
      <c r="E141" s="55" t="s">
        <v>311</v>
      </c>
      <c r="F141" s="65" t="s">
        <v>315</v>
      </c>
      <c r="G141" s="63">
        <v>2293.4</v>
      </c>
      <c r="H141" s="63">
        <v>382.2</v>
      </c>
    </row>
    <row r="142" spans="1:8" ht="33" customHeight="1" x14ac:dyDescent="0.25">
      <c r="A142" s="103" t="s">
        <v>316</v>
      </c>
      <c r="B142" s="45" t="s">
        <v>317</v>
      </c>
      <c r="C142" s="51" t="s">
        <v>53</v>
      </c>
      <c r="D142" s="51" t="s">
        <v>318</v>
      </c>
      <c r="E142" s="52"/>
      <c r="F142" s="54"/>
      <c r="G142" s="107">
        <f t="shared" ref="G142:H145" si="4">G143</f>
        <v>1951.6</v>
      </c>
      <c r="H142" s="107">
        <f t="shared" si="4"/>
        <v>0</v>
      </c>
    </row>
    <row r="143" spans="1:8" ht="21.75" customHeight="1" x14ac:dyDescent="0.25">
      <c r="A143" s="103" t="s">
        <v>319</v>
      </c>
      <c r="B143" s="50" t="s">
        <v>320</v>
      </c>
      <c r="C143" s="51" t="s">
        <v>53</v>
      </c>
      <c r="D143" s="51" t="s">
        <v>321</v>
      </c>
      <c r="E143" s="52"/>
      <c r="F143" s="51"/>
      <c r="G143" s="107">
        <f t="shared" si="4"/>
        <v>1951.6</v>
      </c>
      <c r="H143" s="107">
        <f t="shared" si="4"/>
        <v>0</v>
      </c>
    </row>
    <row r="144" spans="1:8" ht="113.25" customHeight="1" x14ac:dyDescent="0.25">
      <c r="A144" s="105" t="s">
        <v>322</v>
      </c>
      <c r="B144" s="53" t="s">
        <v>323</v>
      </c>
      <c r="C144" s="54" t="s">
        <v>53</v>
      </c>
      <c r="D144" s="54" t="s">
        <v>321</v>
      </c>
      <c r="E144" s="55" t="s">
        <v>324</v>
      </c>
      <c r="F144" s="54"/>
      <c r="G144" s="63">
        <f t="shared" si="4"/>
        <v>1951.6</v>
      </c>
      <c r="H144" s="63">
        <f t="shared" si="4"/>
        <v>0</v>
      </c>
    </row>
    <row r="145" spans="1:8" ht="44.25" customHeight="1" x14ac:dyDescent="0.25">
      <c r="A145" s="105" t="s">
        <v>325</v>
      </c>
      <c r="B145" s="53" t="s">
        <v>123</v>
      </c>
      <c r="C145" s="54" t="s">
        <v>53</v>
      </c>
      <c r="D145" s="54" t="s">
        <v>321</v>
      </c>
      <c r="E145" s="55" t="s">
        <v>324</v>
      </c>
      <c r="F145" s="54" t="s">
        <v>124</v>
      </c>
      <c r="G145" s="63">
        <f t="shared" si="4"/>
        <v>1951.6</v>
      </c>
      <c r="H145" s="63">
        <f t="shared" si="4"/>
        <v>0</v>
      </c>
    </row>
    <row r="146" spans="1:8" ht="50.25" customHeight="1" x14ac:dyDescent="0.25">
      <c r="A146" s="105" t="s">
        <v>326</v>
      </c>
      <c r="B146" s="53" t="s">
        <v>126</v>
      </c>
      <c r="C146" s="54" t="s">
        <v>53</v>
      </c>
      <c r="D146" s="54" t="s">
        <v>321</v>
      </c>
      <c r="E146" s="55" t="s">
        <v>324</v>
      </c>
      <c r="F146" s="54" t="s">
        <v>127</v>
      </c>
      <c r="G146" s="63">
        <v>1951.6</v>
      </c>
      <c r="H146" s="63">
        <v>0</v>
      </c>
    </row>
    <row r="147" spans="1:8" ht="30" customHeight="1" x14ac:dyDescent="0.25">
      <c r="A147" s="103" t="s">
        <v>327</v>
      </c>
      <c r="B147" s="46" t="s">
        <v>328</v>
      </c>
      <c r="C147" s="51" t="s">
        <v>53</v>
      </c>
      <c r="D147" s="51" t="s">
        <v>329</v>
      </c>
      <c r="E147" s="52"/>
      <c r="F147" s="51"/>
      <c r="G147" s="107">
        <f t="shared" ref="G147:H150" si="5">G148</f>
        <v>5487</v>
      </c>
      <c r="H147" s="107">
        <f t="shared" si="5"/>
        <v>1253.3</v>
      </c>
    </row>
    <row r="148" spans="1:8" ht="23.25" customHeight="1" x14ac:dyDescent="0.25">
      <c r="A148" s="103" t="s">
        <v>330</v>
      </c>
      <c r="B148" s="50" t="s">
        <v>331</v>
      </c>
      <c r="C148" s="51" t="s">
        <v>53</v>
      </c>
      <c r="D148" s="51" t="s">
        <v>332</v>
      </c>
      <c r="E148" s="52"/>
      <c r="F148" s="51"/>
      <c r="G148" s="107">
        <f t="shared" si="5"/>
        <v>5487</v>
      </c>
      <c r="H148" s="107">
        <f t="shared" si="5"/>
        <v>1253.3</v>
      </c>
    </row>
    <row r="149" spans="1:8" ht="150" x14ac:dyDescent="0.25">
      <c r="A149" s="105" t="s">
        <v>333</v>
      </c>
      <c r="B149" s="53" t="s">
        <v>334</v>
      </c>
      <c r="C149" s="54" t="s">
        <v>53</v>
      </c>
      <c r="D149" s="54" t="s">
        <v>332</v>
      </c>
      <c r="E149" s="55" t="s">
        <v>335</v>
      </c>
      <c r="F149" s="54"/>
      <c r="G149" s="63">
        <f t="shared" si="5"/>
        <v>5487</v>
      </c>
      <c r="H149" s="63">
        <f t="shared" si="5"/>
        <v>1253.3</v>
      </c>
    </row>
    <row r="150" spans="1:8" ht="30" customHeight="1" x14ac:dyDescent="0.25">
      <c r="A150" s="105" t="s">
        <v>336</v>
      </c>
      <c r="B150" s="53" t="s">
        <v>123</v>
      </c>
      <c r="C150" s="54" t="s">
        <v>53</v>
      </c>
      <c r="D150" s="54" t="s">
        <v>332</v>
      </c>
      <c r="E150" s="55" t="s">
        <v>335</v>
      </c>
      <c r="F150" s="54" t="s">
        <v>124</v>
      </c>
      <c r="G150" s="63">
        <f t="shared" si="5"/>
        <v>5487</v>
      </c>
      <c r="H150" s="63">
        <f t="shared" si="5"/>
        <v>1253.3</v>
      </c>
    </row>
    <row r="151" spans="1:8" ht="56.25" customHeight="1" x14ac:dyDescent="0.25">
      <c r="A151" s="105" t="s">
        <v>337</v>
      </c>
      <c r="B151" s="53" t="s">
        <v>126</v>
      </c>
      <c r="C151" s="54" t="s">
        <v>53</v>
      </c>
      <c r="D151" s="54" t="s">
        <v>332</v>
      </c>
      <c r="E151" s="55" t="s">
        <v>335</v>
      </c>
      <c r="F151" s="54" t="s">
        <v>127</v>
      </c>
      <c r="G151" s="63">
        <f>6487-1000</f>
        <v>5487</v>
      </c>
      <c r="H151" s="63">
        <v>1253.3</v>
      </c>
    </row>
    <row r="152" spans="1:8" ht="31.5" customHeight="1" x14ac:dyDescent="0.25">
      <c r="A152" s="105"/>
      <c r="B152" s="71" t="s">
        <v>85</v>
      </c>
      <c r="C152" s="72"/>
      <c r="D152" s="72"/>
      <c r="E152" s="72"/>
      <c r="F152" s="51"/>
      <c r="G152" s="107">
        <f>G11+G31</f>
        <v>92600.5</v>
      </c>
      <c r="H152" s="107">
        <f>H11+H31</f>
        <v>9469</v>
      </c>
    </row>
  </sheetData>
  <mergeCells count="8">
    <mergeCell ref="A8:H8"/>
    <mergeCell ref="A6:G6"/>
    <mergeCell ref="A7:G7"/>
    <mergeCell ref="D1:H1"/>
    <mergeCell ref="A2:H2"/>
    <mergeCell ref="A3:H3"/>
    <mergeCell ref="A4:H4"/>
    <mergeCell ref="A5:H5"/>
  </mergeCells>
  <pageMargins left="0.7" right="0.7" top="0.75" bottom="0.75" header="0.3" footer="0.3"/>
  <pageSetup paperSize="9" scale="58" fitToHeight="0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49"/>
  <sheetViews>
    <sheetView topLeftCell="A143" workbookViewId="0">
      <selection sqref="A1:F149"/>
    </sheetView>
  </sheetViews>
  <sheetFormatPr defaultRowHeight="15.75" x14ac:dyDescent="0.25"/>
  <cols>
    <col min="1" max="1" width="56" style="73" customWidth="1"/>
    <col min="2" max="2" width="12.85546875" customWidth="1"/>
    <col min="3" max="3" width="14.85546875" customWidth="1"/>
    <col min="4" max="4" width="8.5703125" customWidth="1"/>
    <col min="5" max="5" width="15.85546875" customWidth="1"/>
    <col min="6" max="6" width="16.140625" customWidth="1"/>
    <col min="257" max="257" width="56" customWidth="1"/>
    <col min="259" max="259" width="14.85546875" customWidth="1"/>
    <col min="260" max="260" width="5.28515625" customWidth="1"/>
    <col min="261" max="261" width="10.5703125" customWidth="1"/>
    <col min="513" max="513" width="56" customWidth="1"/>
    <col min="515" max="515" width="14.85546875" customWidth="1"/>
    <col min="516" max="516" width="5.28515625" customWidth="1"/>
    <col min="517" max="517" width="10.5703125" customWidth="1"/>
    <col min="769" max="769" width="56" customWidth="1"/>
    <col min="771" max="771" width="14.85546875" customWidth="1"/>
    <col min="772" max="772" width="5.28515625" customWidth="1"/>
    <col min="773" max="773" width="10.5703125" customWidth="1"/>
    <col min="1025" max="1025" width="56" customWidth="1"/>
    <col min="1027" max="1027" width="14.85546875" customWidth="1"/>
    <col min="1028" max="1028" width="5.28515625" customWidth="1"/>
    <col min="1029" max="1029" width="10.5703125" customWidth="1"/>
    <col min="1281" max="1281" width="56" customWidth="1"/>
    <col min="1283" max="1283" width="14.85546875" customWidth="1"/>
    <col min="1284" max="1284" width="5.28515625" customWidth="1"/>
    <col min="1285" max="1285" width="10.5703125" customWidth="1"/>
    <col min="1537" max="1537" width="56" customWidth="1"/>
    <col min="1539" max="1539" width="14.85546875" customWidth="1"/>
    <col min="1540" max="1540" width="5.28515625" customWidth="1"/>
    <col min="1541" max="1541" width="10.5703125" customWidth="1"/>
    <col min="1793" max="1793" width="56" customWidth="1"/>
    <col min="1795" max="1795" width="14.85546875" customWidth="1"/>
    <col min="1796" max="1796" width="5.28515625" customWidth="1"/>
    <col min="1797" max="1797" width="10.5703125" customWidth="1"/>
    <col min="2049" max="2049" width="56" customWidth="1"/>
    <col min="2051" max="2051" width="14.85546875" customWidth="1"/>
    <col min="2052" max="2052" width="5.28515625" customWidth="1"/>
    <col min="2053" max="2053" width="10.5703125" customWidth="1"/>
    <col min="2305" max="2305" width="56" customWidth="1"/>
    <col min="2307" max="2307" width="14.85546875" customWidth="1"/>
    <col min="2308" max="2308" width="5.28515625" customWidth="1"/>
    <col min="2309" max="2309" width="10.5703125" customWidth="1"/>
    <col min="2561" max="2561" width="56" customWidth="1"/>
    <col min="2563" max="2563" width="14.85546875" customWidth="1"/>
    <col min="2564" max="2564" width="5.28515625" customWidth="1"/>
    <col min="2565" max="2565" width="10.5703125" customWidth="1"/>
    <col min="2817" max="2817" width="56" customWidth="1"/>
    <col min="2819" max="2819" width="14.85546875" customWidth="1"/>
    <col min="2820" max="2820" width="5.28515625" customWidth="1"/>
    <col min="2821" max="2821" width="10.5703125" customWidth="1"/>
    <col min="3073" max="3073" width="56" customWidth="1"/>
    <col min="3075" max="3075" width="14.85546875" customWidth="1"/>
    <col min="3076" max="3076" width="5.28515625" customWidth="1"/>
    <col min="3077" max="3077" width="10.5703125" customWidth="1"/>
    <col min="3329" max="3329" width="56" customWidth="1"/>
    <col min="3331" max="3331" width="14.85546875" customWidth="1"/>
    <col min="3332" max="3332" width="5.28515625" customWidth="1"/>
    <col min="3333" max="3333" width="10.5703125" customWidth="1"/>
    <col min="3585" max="3585" width="56" customWidth="1"/>
    <col min="3587" max="3587" width="14.85546875" customWidth="1"/>
    <col min="3588" max="3588" width="5.28515625" customWidth="1"/>
    <col min="3589" max="3589" width="10.5703125" customWidth="1"/>
    <col min="3841" max="3841" width="56" customWidth="1"/>
    <col min="3843" max="3843" width="14.85546875" customWidth="1"/>
    <col min="3844" max="3844" width="5.28515625" customWidth="1"/>
    <col min="3845" max="3845" width="10.5703125" customWidth="1"/>
    <col min="4097" max="4097" width="56" customWidth="1"/>
    <col min="4099" max="4099" width="14.85546875" customWidth="1"/>
    <col min="4100" max="4100" width="5.28515625" customWidth="1"/>
    <col min="4101" max="4101" width="10.5703125" customWidth="1"/>
    <col min="4353" max="4353" width="56" customWidth="1"/>
    <col min="4355" max="4355" width="14.85546875" customWidth="1"/>
    <col min="4356" max="4356" width="5.28515625" customWidth="1"/>
    <col min="4357" max="4357" width="10.5703125" customWidth="1"/>
    <col min="4609" max="4609" width="56" customWidth="1"/>
    <col min="4611" max="4611" width="14.85546875" customWidth="1"/>
    <col min="4612" max="4612" width="5.28515625" customWidth="1"/>
    <col min="4613" max="4613" width="10.5703125" customWidth="1"/>
    <col min="4865" max="4865" width="56" customWidth="1"/>
    <col min="4867" max="4867" width="14.85546875" customWidth="1"/>
    <col min="4868" max="4868" width="5.28515625" customWidth="1"/>
    <col min="4869" max="4869" width="10.5703125" customWidth="1"/>
    <col min="5121" max="5121" width="56" customWidth="1"/>
    <col min="5123" max="5123" width="14.85546875" customWidth="1"/>
    <col min="5124" max="5124" width="5.28515625" customWidth="1"/>
    <col min="5125" max="5125" width="10.5703125" customWidth="1"/>
    <col min="5377" max="5377" width="56" customWidth="1"/>
    <col min="5379" max="5379" width="14.85546875" customWidth="1"/>
    <col min="5380" max="5380" width="5.28515625" customWidth="1"/>
    <col min="5381" max="5381" width="10.5703125" customWidth="1"/>
    <col min="5633" max="5633" width="56" customWidth="1"/>
    <col min="5635" max="5635" width="14.85546875" customWidth="1"/>
    <col min="5636" max="5636" width="5.28515625" customWidth="1"/>
    <col min="5637" max="5637" width="10.5703125" customWidth="1"/>
    <col min="5889" max="5889" width="56" customWidth="1"/>
    <col min="5891" max="5891" width="14.85546875" customWidth="1"/>
    <col min="5892" max="5892" width="5.28515625" customWidth="1"/>
    <col min="5893" max="5893" width="10.5703125" customWidth="1"/>
    <col min="6145" max="6145" width="56" customWidth="1"/>
    <col min="6147" max="6147" width="14.85546875" customWidth="1"/>
    <col min="6148" max="6148" width="5.28515625" customWidth="1"/>
    <col min="6149" max="6149" width="10.5703125" customWidth="1"/>
    <col min="6401" max="6401" width="56" customWidth="1"/>
    <col min="6403" max="6403" width="14.85546875" customWidth="1"/>
    <col min="6404" max="6404" width="5.28515625" customWidth="1"/>
    <col min="6405" max="6405" width="10.5703125" customWidth="1"/>
    <col min="6657" max="6657" width="56" customWidth="1"/>
    <col min="6659" max="6659" width="14.85546875" customWidth="1"/>
    <col min="6660" max="6660" width="5.28515625" customWidth="1"/>
    <col min="6661" max="6661" width="10.5703125" customWidth="1"/>
    <col min="6913" max="6913" width="56" customWidth="1"/>
    <col min="6915" max="6915" width="14.85546875" customWidth="1"/>
    <col min="6916" max="6916" width="5.28515625" customWidth="1"/>
    <col min="6917" max="6917" width="10.5703125" customWidth="1"/>
    <col min="7169" max="7169" width="56" customWidth="1"/>
    <col min="7171" max="7171" width="14.85546875" customWidth="1"/>
    <col min="7172" max="7172" width="5.28515625" customWidth="1"/>
    <col min="7173" max="7173" width="10.5703125" customWidth="1"/>
    <col min="7425" max="7425" width="56" customWidth="1"/>
    <col min="7427" max="7427" width="14.85546875" customWidth="1"/>
    <col min="7428" max="7428" width="5.28515625" customWidth="1"/>
    <col min="7429" max="7429" width="10.5703125" customWidth="1"/>
    <col min="7681" max="7681" width="56" customWidth="1"/>
    <col min="7683" max="7683" width="14.85546875" customWidth="1"/>
    <col min="7684" max="7684" width="5.28515625" customWidth="1"/>
    <col min="7685" max="7685" width="10.5703125" customWidth="1"/>
    <col min="7937" max="7937" width="56" customWidth="1"/>
    <col min="7939" max="7939" width="14.85546875" customWidth="1"/>
    <col min="7940" max="7940" width="5.28515625" customWidth="1"/>
    <col min="7941" max="7941" width="10.5703125" customWidth="1"/>
    <col min="8193" max="8193" width="56" customWidth="1"/>
    <col min="8195" max="8195" width="14.85546875" customWidth="1"/>
    <col min="8196" max="8196" width="5.28515625" customWidth="1"/>
    <col min="8197" max="8197" width="10.5703125" customWidth="1"/>
    <col min="8449" max="8449" width="56" customWidth="1"/>
    <col min="8451" max="8451" width="14.85546875" customWidth="1"/>
    <col min="8452" max="8452" width="5.28515625" customWidth="1"/>
    <col min="8453" max="8453" width="10.5703125" customWidth="1"/>
    <col min="8705" max="8705" width="56" customWidth="1"/>
    <col min="8707" max="8707" width="14.85546875" customWidth="1"/>
    <col min="8708" max="8708" width="5.28515625" customWidth="1"/>
    <col min="8709" max="8709" width="10.5703125" customWidth="1"/>
    <col min="8961" max="8961" width="56" customWidth="1"/>
    <col min="8963" max="8963" width="14.85546875" customWidth="1"/>
    <col min="8964" max="8964" width="5.28515625" customWidth="1"/>
    <col min="8965" max="8965" width="10.5703125" customWidth="1"/>
    <col min="9217" max="9217" width="56" customWidth="1"/>
    <col min="9219" max="9219" width="14.85546875" customWidth="1"/>
    <col min="9220" max="9220" width="5.28515625" customWidth="1"/>
    <col min="9221" max="9221" width="10.5703125" customWidth="1"/>
    <col min="9473" max="9473" width="56" customWidth="1"/>
    <col min="9475" max="9475" width="14.85546875" customWidth="1"/>
    <col min="9476" max="9476" width="5.28515625" customWidth="1"/>
    <col min="9477" max="9477" width="10.5703125" customWidth="1"/>
    <col min="9729" max="9729" width="56" customWidth="1"/>
    <col min="9731" max="9731" width="14.85546875" customWidth="1"/>
    <col min="9732" max="9732" width="5.28515625" customWidth="1"/>
    <col min="9733" max="9733" width="10.5703125" customWidth="1"/>
    <col min="9985" max="9985" width="56" customWidth="1"/>
    <col min="9987" max="9987" width="14.85546875" customWidth="1"/>
    <col min="9988" max="9988" width="5.28515625" customWidth="1"/>
    <col min="9989" max="9989" width="10.5703125" customWidth="1"/>
    <col min="10241" max="10241" width="56" customWidth="1"/>
    <col min="10243" max="10243" width="14.85546875" customWidth="1"/>
    <col min="10244" max="10244" width="5.28515625" customWidth="1"/>
    <col min="10245" max="10245" width="10.5703125" customWidth="1"/>
    <col min="10497" max="10497" width="56" customWidth="1"/>
    <col min="10499" max="10499" width="14.85546875" customWidth="1"/>
    <col min="10500" max="10500" width="5.28515625" customWidth="1"/>
    <col min="10501" max="10501" width="10.5703125" customWidth="1"/>
    <col min="10753" max="10753" width="56" customWidth="1"/>
    <col min="10755" max="10755" width="14.85546875" customWidth="1"/>
    <col min="10756" max="10756" width="5.28515625" customWidth="1"/>
    <col min="10757" max="10757" width="10.5703125" customWidth="1"/>
    <col min="11009" max="11009" width="56" customWidth="1"/>
    <col min="11011" max="11011" width="14.85546875" customWidth="1"/>
    <col min="11012" max="11012" width="5.28515625" customWidth="1"/>
    <col min="11013" max="11013" width="10.5703125" customWidth="1"/>
    <col min="11265" max="11265" width="56" customWidth="1"/>
    <col min="11267" max="11267" width="14.85546875" customWidth="1"/>
    <col min="11268" max="11268" width="5.28515625" customWidth="1"/>
    <col min="11269" max="11269" width="10.5703125" customWidth="1"/>
    <col min="11521" max="11521" width="56" customWidth="1"/>
    <col min="11523" max="11523" width="14.85546875" customWidth="1"/>
    <col min="11524" max="11524" width="5.28515625" customWidth="1"/>
    <col min="11525" max="11525" width="10.5703125" customWidth="1"/>
    <col min="11777" max="11777" width="56" customWidth="1"/>
    <col min="11779" max="11779" width="14.85546875" customWidth="1"/>
    <col min="11780" max="11780" width="5.28515625" customWidth="1"/>
    <col min="11781" max="11781" width="10.5703125" customWidth="1"/>
    <col min="12033" max="12033" width="56" customWidth="1"/>
    <col min="12035" max="12035" width="14.85546875" customWidth="1"/>
    <col min="12036" max="12036" width="5.28515625" customWidth="1"/>
    <col min="12037" max="12037" width="10.5703125" customWidth="1"/>
    <col min="12289" max="12289" width="56" customWidth="1"/>
    <col min="12291" max="12291" width="14.85546875" customWidth="1"/>
    <col min="12292" max="12292" width="5.28515625" customWidth="1"/>
    <col min="12293" max="12293" width="10.5703125" customWidth="1"/>
    <col min="12545" max="12545" width="56" customWidth="1"/>
    <col min="12547" max="12547" width="14.85546875" customWidth="1"/>
    <col min="12548" max="12548" width="5.28515625" customWidth="1"/>
    <col min="12549" max="12549" width="10.5703125" customWidth="1"/>
    <col min="12801" max="12801" width="56" customWidth="1"/>
    <col min="12803" max="12803" width="14.85546875" customWidth="1"/>
    <col min="12804" max="12804" width="5.28515625" customWidth="1"/>
    <col min="12805" max="12805" width="10.5703125" customWidth="1"/>
    <col min="13057" max="13057" width="56" customWidth="1"/>
    <col min="13059" max="13059" width="14.85546875" customWidth="1"/>
    <col min="13060" max="13060" width="5.28515625" customWidth="1"/>
    <col min="13061" max="13061" width="10.5703125" customWidth="1"/>
    <col min="13313" max="13313" width="56" customWidth="1"/>
    <col min="13315" max="13315" width="14.85546875" customWidth="1"/>
    <col min="13316" max="13316" width="5.28515625" customWidth="1"/>
    <col min="13317" max="13317" width="10.5703125" customWidth="1"/>
    <col min="13569" max="13569" width="56" customWidth="1"/>
    <col min="13571" max="13571" width="14.85546875" customWidth="1"/>
    <col min="13572" max="13572" width="5.28515625" customWidth="1"/>
    <col min="13573" max="13573" width="10.5703125" customWidth="1"/>
    <col min="13825" max="13825" width="56" customWidth="1"/>
    <col min="13827" max="13827" width="14.85546875" customWidth="1"/>
    <col min="13828" max="13828" width="5.28515625" customWidth="1"/>
    <col min="13829" max="13829" width="10.5703125" customWidth="1"/>
    <col min="14081" max="14081" width="56" customWidth="1"/>
    <col min="14083" max="14083" width="14.85546875" customWidth="1"/>
    <col min="14084" max="14084" width="5.28515625" customWidth="1"/>
    <col min="14085" max="14085" width="10.5703125" customWidth="1"/>
    <col min="14337" max="14337" width="56" customWidth="1"/>
    <col min="14339" max="14339" width="14.85546875" customWidth="1"/>
    <col min="14340" max="14340" width="5.28515625" customWidth="1"/>
    <col min="14341" max="14341" width="10.5703125" customWidth="1"/>
    <col min="14593" max="14593" width="56" customWidth="1"/>
    <col min="14595" max="14595" width="14.85546875" customWidth="1"/>
    <col min="14596" max="14596" width="5.28515625" customWidth="1"/>
    <col min="14597" max="14597" width="10.5703125" customWidth="1"/>
    <col min="14849" max="14849" width="56" customWidth="1"/>
    <col min="14851" max="14851" width="14.85546875" customWidth="1"/>
    <col min="14852" max="14852" width="5.28515625" customWidth="1"/>
    <col min="14853" max="14853" width="10.5703125" customWidth="1"/>
    <col min="15105" max="15105" width="56" customWidth="1"/>
    <col min="15107" max="15107" width="14.85546875" customWidth="1"/>
    <col min="15108" max="15108" width="5.28515625" customWidth="1"/>
    <col min="15109" max="15109" width="10.5703125" customWidth="1"/>
    <col min="15361" max="15361" width="56" customWidth="1"/>
    <col min="15363" max="15363" width="14.85546875" customWidth="1"/>
    <col min="15364" max="15364" width="5.28515625" customWidth="1"/>
    <col min="15365" max="15365" width="10.5703125" customWidth="1"/>
    <col min="15617" max="15617" width="56" customWidth="1"/>
    <col min="15619" max="15619" width="14.85546875" customWidth="1"/>
    <col min="15620" max="15620" width="5.28515625" customWidth="1"/>
    <col min="15621" max="15621" width="10.5703125" customWidth="1"/>
    <col min="15873" max="15873" width="56" customWidth="1"/>
    <col min="15875" max="15875" width="14.85546875" customWidth="1"/>
    <col min="15876" max="15876" width="5.28515625" customWidth="1"/>
    <col min="15877" max="15877" width="10.5703125" customWidth="1"/>
    <col min="16129" max="16129" width="56" customWidth="1"/>
    <col min="16131" max="16131" width="14.85546875" customWidth="1"/>
    <col min="16132" max="16132" width="5.28515625" customWidth="1"/>
    <col min="16133" max="16133" width="10.5703125" customWidth="1"/>
  </cols>
  <sheetData>
    <row r="1" spans="1:6" x14ac:dyDescent="0.25">
      <c r="B1" s="145" t="s">
        <v>338</v>
      </c>
      <c r="C1" s="145"/>
      <c r="D1" s="145"/>
      <c r="E1" s="145"/>
      <c r="F1" s="135"/>
    </row>
    <row r="2" spans="1:6" x14ac:dyDescent="0.25">
      <c r="A2" s="142" t="s">
        <v>361</v>
      </c>
      <c r="B2" s="142"/>
      <c r="C2" s="142"/>
      <c r="D2" s="142"/>
      <c r="E2" s="142"/>
      <c r="F2" s="135"/>
    </row>
    <row r="3" spans="1:6" ht="15.75" customHeight="1" x14ac:dyDescent="0.25">
      <c r="A3" s="136" t="s">
        <v>362</v>
      </c>
      <c r="B3" s="136"/>
      <c r="C3" s="136"/>
      <c r="D3" s="136"/>
      <c r="E3" s="136"/>
      <c r="F3" s="135"/>
    </row>
    <row r="4" spans="1:6" ht="15.75" customHeight="1" x14ac:dyDescent="0.25">
      <c r="A4" s="142" t="s">
        <v>358</v>
      </c>
      <c r="B4" s="142"/>
      <c r="C4" s="142"/>
      <c r="D4" s="142"/>
      <c r="E4" s="142"/>
      <c r="F4" s="146"/>
    </row>
    <row r="5" spans="1:6" ht="15.75" customHeight="1" x14ac:dyDescent="0.25">
      <c r="A5" s="143" t="s">
        <v>430</v>
      </c>
      <c r="B5" s="143"/>
      <c r="C5" s="143"/>
      <c r="D5" s="143"/>
      <c r="E5" s="143"/>
      <c r="F5" s="147"/>
    </row>
    <row r="6" spans="1:6" ht="9.75" customHeight="1" x14ac:dyDescent="0.25">
      <c r="A6" s="142"/>
      <c r="B6" s="142"/>
      <c r="C6" s="142"/>
      <c r="D6" s="142"/>
      <c r="E6" s="142"/>
      <c r="F6" s="5"/>
    </row>
    <row r="7" spans="1:6" ht="15.75" hidden="1" customHeight="1" x14ac:dyDescent="0.25">
      <c r="A7" s="144"/>
      <c r="B7" s="144"/>
      <c r="C7" s="144"/>
      <c r="D7" s="144"/>
      <c r="E7" s="144"/>
    </row>
    <row r="8" spans="1:6" ht="86.25" customHeight="1" x14ac:dyDescent="0.25">
      <c r="A8" s="138" t="s">
        <v>370</v>
      </c>
      <c r="B8" s="138"/>
      <c r="C8" s="138"/>
      <c r="D8" s="138"/>
      <c r="E8" s="138"/>
      <c r="F8" s="135"/>
    </row>
    <row r="9" spans="1:6" ht="18" customHeight="1" x14ac:dyDescent="0.25">
      <c r="E9" s="6" t="s">
        <v>4</v>
      </c>
    </row>
    <row r="10" spans="1:6" ht="63" x14ac:dyDescent="0.25">
      <c r="A10" s="74" t="s">
        <v>87</v>
      </c>
      <c r="B10" s="95" t="s">
        <v>89</v>
      </c>
      <c r="C10" s="95" t="s">
        <v>90</v>
      </c>
      <c r="D10" s="95" t="s">
        <v>91</v>
      </c>
      <c r="E10" s="95" t="s">
        <v>426</v>
      </c>
      <c r="F10" s="100" t="s">
        <v>425</v>
      </c>
    </row>
    <row r="11" spans="1:6" ht="21" customHeight="1" x14ac:dyDescent="0.25">
      <c r="A11" s="45" t="s">
        <v>95</v>
      </c>
      <c r="B11" s="46" t="s">
        <v>96</v>
      </c>
      <c r="C11" s="47"/>
      <c r="D11" s="46"/>
      <c r="E11" s="49">
        <f>E12+E16+E30+E49</f>
        <v>22168.300000000003</v>
      </c>
      <c r="F11" s="49">
        <f>F12+F16+F30+F49</f>
        <v>4014.7999999999997</v>
      </c>
    </row>
    <row r="12" spans="1:6" ht="53.25" customHeight="1" x14ac:dyDescent="0.25">
      <c r="A12" s="50" t="s">
        <v>98</v>
      </c>
      <c r="B12" s="51" t="s">
        <v>99</v>
      </c>
      <c r="C12" s="52"/>
      <c r="D12" s="51"/>
      <c r="E12" s="49">
        <f t="shared" ref="E12:F14" si="0">E13</f>
        <v>1223.5</v>
      </c>
      <c r="F12" s="49">
        <f t="shared" si="0"/>
        <v>226.1</v>
      </c>
    </row>
    <row r="13" spans="1:6" ht="37.5" customHeight="1" x14ac:dyDescent="0.25">
      <c r="A13" s="53" t="s">
        <v>101</v>
      </c>
      <c r="B13" s="54" t="s">
        <v>99</v>
      </c>
      <c r="C13" s="55" t="s">
        <v>102</v>
      </c>
      <c r="D13" s="51"/>
      <c r="E13" s="56">
        <f t="shared" si="0"/>
        <v>1223.5</v>
      </c>
      <c r="F13" s="56">
        <f t="shared" si="0"/>
        <v>226.1</v>
      </c>
    </row>
    <row r="14" spans="1:6" ht="69" customHeight="1" x14ac:dyDescent="0.25">
      <c r="A14" s="53" t="s">
        <v>104</v>
      </c>
      <c r="B14" s="54" t="s">
        <v>99</v>
      </c>
      <c r="C14" s="55" t="s">
        <v>102</v>
      </c>
      <c r="D14" s="54" t="s">
        <v>105</v>
      </c>
      <c r="E14" s="56">
        <f t="shared" si="0"/>
        <v>1223.5</v>
      </c>
      <c r="F14" s="56">
        <f t="shared" si="0"/>
        <v>226.1</v>
      </c>
    </row>
    <row r="15" spans="1:6" ht="30" x14ac:dyDescent="0.25">
      <c r="A15" s="117" t="s">
        <v>107</v>
      </c>
      <c r="B15" s="54" t="s">
        <v>99</v>
      </c>
      <c r="C15" s="55" t="s">
        <v>102</v>
      </c>
      <c r="D15" s="54" t="s">
        <v>108</v>
      </c>
      <c r="E15" s="56">
        <f>942.5+281</f>
        <v>1223.5</v>
      </c>
      <c r="F15" s="56">
        <v>226.1</v>
      </c>
    </row>
    <row r="16" spans="1:6" ht="68.25" customHeight="1" x14ac:dyDescent="0.25">
      <c r="A16" s="50" t="s">
        <v>110</v>
      </c>
      <c r="B16" s="48" t="s">
        <v>111</v>
      </c>
      <c r="C16" s="58"/>
      <c r="D16" s="15"/>
      <c r="E16" s="81">
        <f>E17+E20+E27</f>
        <v>2697</v>
      </c>
      <c r="F16" s="81">
        <f>F17+F20+F27</f>
        <v>660.5</v>
      </c>
    </row>
    <row r="17" spans="1:6" ht="69.75" customHeight="1" x14ac:dyDescent="0.25">
      <c r="A17" s="53" t="s">
        <v>113</v>
      </c>
      <c r="B17" s="48" t="s">
        <v>111</v>
      </c>
      <c r="C17" s="58" t="s">
        <v>114</v>
      </c>
      <c r="D17" s="15"/>
      <c r="E17" s="48">
        <f>E18</f>
        <v>124.8</v>
      </c>
      <c r="F17" s="48">
        <f>F18</f>
        <v>31.2</v>
      </c>
    </row>
    <row r="18" spans="1:6" ht="66" customHeight="1" x14ac:dyDescent="0.25">
      <c r="A18" s="53" t="s">
        <v>104</v>
      </c>
      <c r="B18" s="48" t="s">
        <v>111</v>
      </c>
      <c r="C18" s="58" t="s">
        <v>114</v>
      </c>
      <c r="D18" s="48" t="s">
        <v>105</v>
      </c>
      <c r="E18" s="48">
        <f>E19</f>
        <v>124.8</v>
      </c>
      <c r="F18" s="48">
        <f>F19</f>
        <v>31.2</v>
      </c>
    </row>
    <row r="19" spans="1:6" ht="42" customHeight="1" x14ac:dyDescent="0.25">
      <c r="A19" s="53" t="s">
        <v>107</v>
      </c>
      <c r="B19" s="59" t="s">
        <v>111</v>
      </c>
      <c r="C19" s="118" t="s">
        <v>114</v>
      </c>
      <c r="D19" s="59" t="s">
        <v>108</v>
      </c>
      <c r="E19" s="106">
        <v>124.8</v>
      </c>
      <c r="F19" s="106">
        <v>31.2</v>
      </c>
    </row>
    <row r="20" spans="1:6" ht="83.25" customHeight="1" x14ac:dyDescent="0.25">
      <c r="A20" s="53" t="s">
        <v>118</v>
      </c>
      <c r="B20" s="54" t="s">
        <v>111</v>
      </c>
      <c r="C20" s="55" t="s">
        <v>119</v>
      </c>
      <c r="D20" s="51"/>
      <c r="E20" s="63">
        <f>E21+E23+E25</f>
        <v>2428.1999999999998</v>
      </c>
      <c r="F20" s="63">
        <f>F21+F23+F25</f>
        <v>548.29999999999995</v>
      </c>
    </row>
    <row r="21" spans="1:6" ht="69" customHeight="1" x14ac:dyDescent="0.25">
      <c r="A21" s="53" t="s">
        <v>104</v>
      </c>
      <c r="B21" s="54" t="s">
        <v>111</v>
      </c>
      <c r="C21" s="55" t="s">
        <v>119</v>
      </c>
      <c r="D21" s="54" t="s">
        <v>105</v>
      </c>
      <c r="E21" s="63">
        <f>E22</f>
        <v>1570.8</v>
      </c>
      <c r="F21" s="63">
        <f>F22</f>
        <v>289.39999999999998</v>
      </c>
    </row>
    <row r="22" spans="1:6" ht="36" customHeight="1" x14ac:dyDescent="0.25">
      <c r="A22" s="53" t="s">
        <v>107</v>
      </c>
      <c r="B22" s="54" t="s">
        <v>111</v>
      </c>
      <c r="C22" s="55" t="s">
        <v>119</v>
      </c>
      <c r="D22" s="54" t="s">
        <v>108</v>
      </c>
      <c r="E22" s="63">
        <v>1570.8</v>
      </c>
      <c r="F22" s="63">
        <v>289.39999999999998</v>
      </c>
    </row>
    <row r="23" spans="1:6" ht="36.75" customHeight="1" x14ac:dyDescent="0.25">
      <c r="A23" s="53" t="s">
        <v>123</v>
      </c>
      <c r="B23" s="54" t="s">
        <v>111</v>
      </c>
      <c r="C23" s="55" t="s">
        <v>119</v>
      </c>
      <c r="D23" s="54" t="s">
        <v>124</v>
      </c>
      <c r="E23" s="63">
        <f>E24</f>
        <v>857.3</v>
      </c>
      <c r="F23" s="63">
        <f>F24</f>
        <v>258.89999999999998</v>
      </c>
    </row>
    <row r="24" spans="1:6" ht="33.75" customHeight="1" x14ac:dyDescent="0.25">
      <c r="A24" s="53" t="s">
        <v>126</v>
      </c>
      <c r="B24" s="54" t="s">
        <v>111</v>
      </c>
      <c r="C24" s="55" t="s">
        <v>119</v>
      </c>
      <c r="D24" s="54" t="s">
        <v>127</v>
      </c>
      <c r="E24" s="63">
        <v>857.3</v>
      </c>
      <c r="F24" s="63">
        <v>258.89999999999998</v>
      </c>
    </row>
    <row r="25" spans="1:6" ht="20.25" customHeight="1" x14ac:dyDescent="0.25">
      <c r="A25" s="53" t="s">
        <v>129</v>
      </c>
      <c r="B25" s="54" t="s">
        <v>111</v>
      </c>
      <c r="C25" s="55" t="s">
        <v>119</v>
      </c>
      <c r="D25" s="54" t="s">
        <v>130</v>
      </c>
      <c r="E25" s="63">
        <f>E26</f>
        <v>0.1</v>
      </c>
      <c r="F25" s="63">
        <f>F26</f>
        <v>0</v>
      </c>
    </row>
    <row r="26" spans="1:6" ht="23.25" customHeight="1" x14ac:dyDescent="0.25">
      <c r="A26" s="53" t="s">
        <v>132</v>
      </c>
      <c r="B26" s="54" t="s">
        <v>111</v>
      </c>
      <c r="C26" s="55" t="s">
        <v>119</v>
      </c>
      <c r="D26" s="54" t="s">
        <v>133</v>
      </c>
      <c r="E26" s="63">
        <v>0.1</v>
      </c>
      <c r="F26" s="63">
        <v>0</v>
      </c>
    </row>
    <row r="27" spans="1:6" ht="54" customHeight="1" x14ac:dyDescent="0.25">
      <c r="A27" s="53" t="s">
        <v>170</v>
      </c>
      <c r="B27" s="54" t="s">
        <v>111</v>
      </c>
      <c r="C27" s="55" t="s">
        <v>171</v>
      </c>
      <c r="D27" s="54"/>
      <c r="E27" s="63">
        <f>E28</f>
        <v>144</v>
      </c>
      <c r="F27" s="63">
        <f>F28</f>
        <v>81</v>
      </c>
    </row>
    <row r="28" spans="1:6" ht="24.75" customHeight="1" x14ac:dyDescent="0.25">
      <c r="A28" s="53" t="s">
        <v>129</v>
      </c>
      <c r="B28" s="54" t="s">
        <v>111</v>
      </c>
      <c r="C28" s="55" t="s">
        <v>171</v>
      </c>
      <c r="D28" s="54" t="s">
        <v>130</v>
      </c>
      <c r="E28" s="63">
        <f>E29</f>
        <v>144</v>
      </c>
      <c r="F28" s="63">
        <f>F29</f>
        <v>81</v>
      </c>
    </row>
    <row r="29" spans="1:6" ht="15" x14ac:dyDescent="0.25">
      <c r="A29" s="53" t="s">
        <v>132</v>
      </c>
      <c r="B29" s="54" t="s">
        <v>111</v>
      </c>
      <c r="C29" s="55" t="s">
        <v>171</v>
      </c>
      <c r="D29" s="54" t="s">
        <v>133</v>
      </c>
      <c r="E29" s="63">
        <f>84+60</f>
        <v>144</v>
      </c>
      <c r="F29" s="63">
        <v>81</v>
      </c>
    </row>
    <row r="30" spans="1:6" ht="60.75" customHeight="1" x14ac:dyDescent="0.25">
      <c r="A30" s="50" t="s">
        <v>138</v>
      </c>
      <c r="B30" s="51" t="s">
        <v>139</v>
      </c>
      <c r="C30" s="52"/>
      <c r="D30" s="54"/>
      <c r="E30" s="107">
        <f>E31+E34+E41+E46</f>
        <v>18217.800000000003</v>
      </c>
      <c r="F30" s="107">
        <f>F31+F34+F41+F46</f>
        <v>3112.5</v>
      </c>
    </row>
    <row r="31" spans="1:6" ht="61.5" customHeight="1" x14ac:dyDescent="0.25">
      <c r="A31" s="53" t="s">
        <v>141</v>
      </c>
      <c r="B31" s="54" t="s">
        <v>139</v>
      </c>
      <c r="C31" s="55" t="s">
        <v>142</v>
      </c>
      <c r="D31" s="54"/>
      <c r="E31" s="63">
        <f>E32</f>
        <v>1223.5</v>
      </c>
      <c r="F31" s="63">
        <f>F32</f>
        <v>226.9</v>
      </c>
    </row>
    <row r="32" spans="1:6" ht="62.25" customHeight="1" x14ac:dyDescent="0.25">
      <c r="A32" s="53" t="s">
        <v>104</v>
      </c>
      <c r="B32" s="54" t="s">
        <v>139</v>
      </c>
      <c r="C32" s="55" t="s">
        <v>142</v>
      </c>
      <c r="D32" s="54" t="s">
        <v>105</v>
      </c>
      <c r="E32" s="63">
        <f>E33</f>
        <v>1223.5</v>
      </c>
      <c r="F32" s="63">
        <f>F33</f>
        <v>226.9</v>
      </c>
    </row>
    <row r="33" spans="1:6" ht="36.75" customHeight="1" x14ac:dyDescent="0.25">
      <c r="A33" s="53" t="s">
        <v>107</v>
      </c>
      <c r="B33" s="54" t="s">
        <v>139</v>
      </c>
      <c r="C33" s="55" t="s">
        <v>142</v>
      </c>
      <c r="D33" s="54" t="s">
        <v>108</v>
      </c>
      <c r="E33" s="63">
        <v>1223.5</v>
      </c>
      <c r="F33" s="63">
        <v>226.9</v>
      </c>
    </row>
    <row r="34" spans="1:6" ht="83.25" customHeight="1" x14ac:dyDescent="0.25">
      <c r="A34" s="53" t="s">
        <v>146</v>
      </c>
      <c r="B34" s="54" t="s">
        <v>139</v>
      </c>
      <c r="C34" s="55" t="s">
        <v>147</v>
      </c>
      <c r="D34" s="51"/>
      <c r="E34" s="63">
        <f>E35+E37+E39</f>
        <v>13544.4</v>
      </c>
      <c r="F34" s="63">
        <f>F35+F37+F39</f>
        <v>2177.9</v>
      </c>
    </row>
    <row r="35" spans="1:6" ht="72" customHeight="1" x14ac:dyDescent="0.25">
      <c r="A35" s="53" t="s">
        <v>104</v>
      </c>
      <c r="B35" s="54" t="s">
        <v>139</v>
      </c>
      <c r="C35" s="55" t="s">
        <v>147</v>
      </c>
      <c r="D35" s="54" t="s">
        <v>105</v>
      </c>
      <c r="E35" s="63">
        <f>E36</f>
        <v>11573.5</v>
      </c>
      <c r="F35" s="63">
        <f>F36</f>
        <v>1711.2</v>
      </c>
    </row>
    <row r="36" spans="1:6" ht="35.25" customHeight="1" x14ac:dyDescent="0.25">
      <c r="A36" s="53" t="s">
        <v>107</v>
      </c>
      <c r="B36" s="54" t="s">
        <v>139</v>
      </c>
      <c r="C36" s="55" t="s">
        <v>147</v>
      </c>
      <c r="D36" s="54" t="s">
        <v>108</v>
      </c>
      <c r="E36" s="63">
        <f>9368.8+2204.7</f>
        <v>11573.5</v>
      </c>
      <c r="F36" s="63">
        <v>1711.2</v>
      </c>
    </row>
    <row r="37" spans="1:6" ht="36" customHeight="1" x14ac:dyDescent="0.25">
      <c r="A37" s="53" t="s">
        <v>123</v>
      </c>
      <c r="B37" s="54" t="s">
        <v>139</v>
      </c>
      <c r="C37" s="55" t="s">
        <v>147</v>
      </c>
      <c r="D37" s="54" t="s">
        <v>124</v>
      </c>
      <c r="E37" s="63">
        <f>E38</f>
        <v>1950.8</v>
      </c>
      <c r="F37" s="63">
        <f>F38</f>
        <v>466.7</v>
      </c>
    </row>
    <row r="38" spans="1:6" ht="36" customHeight="1" x14ac:dyDescent="0.25">
      <c r="A38" s="53" t="s">
        <v>126</v>
      </c>
      <c r="B38" s="54" t="s">
        <v>139</v>
      </c>
      <c r="C38" s="55" t="s">
        <v>147</v>
      </c>
      <c r="D38" s="54" t="s">
        <v>127</v>
      </c>
      <c r="E38" s="63">
        <v>1950.8</v>
      </c>
      <c r="F38" s="63">
        <v>466.7</v>
      </c>
    </row>
    <row r="39" spans="1:6" ht="15" x14ac:dyDescent="0.25">
      <c r="A39" s="53" t="s">
        <v>129</v>
      </c>
      <c r="B39" s="54" t="s">
        <v>139</v>
      </c>
      <c r="C39" s="55" t="s">
        <v>147</v>
      </c>
      <c r="D39" s="54" t="s">
        <v>130</v>
      </c>
      <c r="E39" s="63">
        <f>E40</f>
        <v>20.100000000000001</v>
      </c>
      <c r="F39" s="63">
        <f>F40</f>
        <v>0</v>
      </c>
    </row>
    <row r="40" spans="1:6" ht="24" customHeight="1" x14ac:dyDescent="0.25">
      <c r="A40" s="53" t="s">
        <v>132</v>
      </c>
      <c r="B40" s="54" t="s">
        <v>139</v>
      </c>
      <c r="C40" s="55" t="s">
        <v>147</v>
      </c>
      <c r="D40" s="54" t="s">
        <v>133</v>
      </c>
      <c r="E40" s="63">
        <v>20.100000000000001</v>
      </c>
      <c r="F40" s="63">
        <v>0</v>
      </c>
    </row>
    <row r="41" spans="1:6" ht="63" customHeight="1" x14ac:dyDescent="0.25">
      <c r="A41" s="53" t="s">
        <v>155</v>
      </c>
      <c r="B41" s="54" t="s">
        <v>139</v>
      </c>
      <c r="C41" s="55" t="s">
        <v>156</v>
      </c>
      <c r="D41" s="54"/>
      <c r="E41" s="63">
        <f>E42+E44</f>
        <v>3443</v>
      </c>
      <c r="F41" s="63">
        <f>F42+F44</f>
        <v>707.7</v>
      </c>
    </row>
    <row r="42" spans="1:6" ht="71.25" customHeight="1" x14ac:dyDescent="0.25">
      <c r="A42" s="53" t="s">
        <v>104</v>
      </c>
      <c r="B42" s="54" t="s">
        <v>139</v>
      </c>
      <c r="C42" s="55" t="s">
        <v>156</v>
      </c>
      <c r="D42" s="54" t="s">
        <v>105</v>
      </c>
      <c r="E42" s="63">
        <f>E43</f>
        <v>3190.6</v>
      </c>
      <c r="F42" s="63">
        <f>F43</f>
        <v>638.6</v>
      </c>
    </row>
    <row r="43" spans="1:6" ht="41.25" customHeight="1" x14ac:dyDescent="0.25">
      <c r="A43" s="53" t="s">
        <v>107</v>
      </c>
      <c r="B43" s="54" t="s">
        <v>139</v>
      </c>
      <c r="C43" s="55" t="s">
        <v>156</v>
      </c>
      <c r="D43" s="54" t="s">
        <v>108</v>
      </c>
      <c r="E43" s="63">
        <v>3190.6</v>
      </c>
      <c r="F43" s="63">
        <v>638.6</v>
      </c>
    </row>
    <row r="44" spans="1:6" ht="36" customHeight="1" x14ac:dyDescent="0.25">
      <c r="A44" s="53" t="s">
        <v>123</v>
      </c>
      <c r="B44" s="54" t="s">
        <v>139</v>
      </c>
      <c r="C44" s="55" t="s">
        <v>156</v>
      </c>
      <c r="D44" s="54" t="s">
        <v>124</v>
      </c>
      <c r="E44" s="63">
        <f>E45</f>
        <v>252.4</v>
      </c>
      <c r="F44" s="63">
        <f>F45</f>
        <v>69.099999999999994</v>
      </c>
    </row>
    <row r="45" spans="1:6" ht="37.5" customHeight="1" x14ac:dyDescent="0.25">
      <c r="A45" s="53" t="s">
        <v>126</v>
      </c>
      <c r="B45" s="54" t="s">
        <v>139</v>
      </c>
      <c r="C45" s="55" t="s">
        <v>156</v>
      </c>
      <c r="D45" s="54" t="s">
        <v>127</v>
      </c>
      <c r="E45" s="63">
        <v>252.4</v>
      </c>
      <c r="F45" s="63">
        <v>69.099999999999994</v>
      </c>
    </row>
    <row r="46" spans="1:6" ht="67.5" customHeight="1" x14ac:dyDescent="0.25">
      <c r="A46" s="53" t="s">
        <v>162</v>
      </c>
      <c r="B46" s="54" t="s">
        <v>139</v>
      </c>
      <c r="C46" s="55" t="s">
        <v>164</v>
      </c>
      <c r="D46" s="54"/>
      <c r="E46" s="63">
        <f>E47</f>
        <v>6.9</v>
      </c>
      <c r="F46" s="63">
        <f>F47</f>
        <v>0</v>
      </c>
    </row>
    <row r="47" spans="1:6" ht="36" customHeight="1" x14ac:dyDescent="0.25">
      <c r="A47" s="53" t="s">
        <v>123</v>
      </c>
      <c r="B47" s="54" t="s">
        <v>139</v>
      </c>
      <c r="C47" s="55" t="s">
        <v>164</v>
      </c>
      <c r="D47" s="54" t="s">
        <v>124</v>
      </c>
      <c r="E47" s="63">
        <f>E48</f>
        <v>6.9</v>
      </c>
      <c r="F47" s="63">
        <f>F48</f>
        <v>0</v>
      </c>
    </row>
    <row r="48" spans="1:6" ht="38.25" customHeight="1" x14ac:dyDescent="0.25">
      <c r="A48" s="53" t="s">
        <v>126</v>
      </c>
      <c r="B48" s="54" t="s">
        <v>139</v>
      </c>
      <c r="C48" s="55" t="s">
        <v>164</v>
      </c>
      <c r="D48" s="54" t="s">
        <v>127</v>
      </c>
      <c r="E48" s="63">
        <v>6.9</v>
      </c>
      <c r="F48" s="63">
        <v>0</v>
      </c>
    </row>
    <row r="49" spans="1:6" ht="21" customHeight="1" x14ac:dyDescent="0.25">
      <c r="A49" s="50" t="s">
        <v>167</v>
      </c>
      <c r="B49" s="51" t="s">
        <v>168</v>
      </c>
      <c r="C49" s="52"/>
      <c r="D49" s="51"/>
      <c r="E49" s="107">
        <f t="shared" ref="E49:F51" si="1">E50</f>
        <v>30</v>
      </c>
      <c r="F49" s="107">
        <f t="shared" si="1"/>
        <v>15.7</v>
      </c>
    </row>
    <row r="50" spans="1:6" ht="53.25" customHeight="1" x14ac:dyDescent="0.25">
      <c r="A50" s="53" t="s">
        <v>394</v>
      </c>
      <c r="B50" s="54" t="s">
        <v>168</v>
      </c>
      <c r="C50" s="55" t="s">
        <v>395</v>
      </c>
      <c r="D50" s="54"/>
      <c r="E50" s="63">
        <f t="shared" si="1"/>
        <v>30</v>
      </c>
      <c r="F50" s="63">
        <f t="shared" si="1"/>
        <v>15.7</v>
      </c>
    </row>
    <row r="51" spans="1:6" ht="51.75" customHeight="1" x14ac:dyDescent="0.25">
      <c r="A51" s="53" t="s">
        <v>123</v>
      </c>
      <c r="B51" s="54" t="s">
        <v>168</v>
      </c>
      <c r="C51" s="55" t="s">
        <v>395</v>
      </c>
      <c r="D51" s="54" t="s">
        <v>124</v>
      </c>
      <c r="E51" s="63">
        <f t="shared" si="1"/>
        <v>30</v>
      </c>
      <c r="F51" s="63">
        <f t="shared" si="1"/>
        <v>15.7</v>
      </c>
    </row>
    <row r="52" spans="1:6" ht="34.5" customHeight="1" x14ac:dyDescent="0.25">
      <c r="A52" s="53" t="s">
        <v>126</v>
      </c>
      <c r="B52" s="54" t="s">
        <v>168</v>
      </c>
      <c r="C52" s="55" t="s">
        <v>395</v>
      </c>
      <c r="D52" s="54" t="s">
        <v>127</v>
      </c>
      <c r="E52" s="63">
        <v>30</v>
      </c>
      <c r="F52" s="63">
        <v>15.7</v>
      </c>
    </row>
    <row r="53" spans="1:6" ht="43.5" customHeight="1" x14ac:dyDescent="0.25">
      <c r="A53" s="45" t="s">
        <v>175</v>
      </c>
      <c r="B53" s="51" t="s">
        <v>176</v>
      </c>
      <c r="C53" s="52"/>
      <c r="D53" s="54"/>
      <c r="E53" s="107">
        <f>E54</f>
        <v>406.5</v>
      </c>
      <c r="F53" s="107">
        <f>F54</f>
        <v>0.4</v>
      </c>
    </row>
    <row r="54" spans="1:6" ht="48.75" customHeight="1" x14ac:dyDescent="0.25">
      <c r="A54" s="50" t="s">
        <v>178</v>
      </c>
      <c r="B54" s="51" t="s">
        <v>179</v>
      </c>
      <c r="C54" s="52"/>
      <c r="D54" s="51"/>
      <c r="E54" s="107">
        <f>E55+E58</f>
        <v>406.5</v>
      </c>
      <c r="F54" s="107">
        <f>F55+F58</f>
        <v>0.4</v>
      </c>
    </row>
    <row r="55" spans="1:6" ht="99" customHeight="1" x14ac:dyDescent="0.25">
      <c r="A55" s="53" t="s">
        <v>181</v>
      </c>
      <c r="B55" s="54" t="s">
        <v>179</v>
      </c>
      <c r="C55" s="55" t="s">
        <v>182</v>
      </c>
      <c r="D55" s="54"/>
      <c r="E55" s="63">
        <f>E57</f>
        <v>6.5</v>
      </c>
      <c r="F55" s="63">
        <f>F57</f>
        <v>0.4</v>
      </c>
    </row>
    <row r="56" spans="1:6" ht="37.5" customHeight="1" x14ac:dyDescent="0.25">
      <c r="A56" s="53" t="s">
        <v>123</v>
      </c>
      <c r="B56" s="54" t="s">
        <v>179</v>
      </c>
      <c r="C56" s="55" t="s">
        <v>182</v>
      </c>
      <c r="D56" s="54" t="s">
        <v>124</v>
      </c>
      <c r="E56" s="63">
        <f>E57</f>
        <v>6.5</v>
      </c>
      <c r="F56" s="63">
        <f>F57</f>
        <v>0.4</v>
      </c>
    </row>
    <row r="57" spans="1:6" ht="42" customHeight="1" x14ac:dyDescent="0.25">
      <c r="A57" s="53" t="s">
        <v>126</v>
      </c>
      <c r="B57" s="54" t="s">
        <v>179</v>
      </c>
      <c r="C57" s="55" t="s">
        <v>182</v>
      </c>
      <c r="D57" s="54" t="s">
        <v>127</v>
      </c>
      <c r="E57" s="63">
        <v>6.5</v>
      </c>
      <c r="F57" s="63">
        <v>0.4</v>
      </c>
    </row>
    <row r="58" spans="1:6" ht="81.75" customHeight="1" x14ac:dyDescent="0.25">
      <c r="A58" s="53" t="s">
        <v>186</v>
      </c>
      <c r="B58" s="54" t="s">
        <v>179</v>
      </c>
      <c r="C58" s="55" t="s">
        <v>187</v>
      </c>
      <c r="D58" s="54"/>
      <c r="E58" s="63">
        <f>E59</f>
        <v>400</v>
      </c>
      <c r="F58" s="63">
        <f>F59</f>
        <v>0</v>
      </c>
    </row>
    <row r="59" spans="1:6" ht="40.5" customHeight="1" x14ac:dyDescent="0.25">
      <c r="A59" s="53" t="s">
        <v>123</v>
      </c>
      <c r="B59" s="54" t="s">
        <v>179</v>
      </c>
      <c r="C59" s="55" t="s">
        <v>187</v>
      </c>
      <c r="D59" s="54" t="s">
        <v>124</v>
      </c>
      <c r="E59" s="63">
        <f>E60</f>
        <v>400</v>
      </c>
      <c r="F59" s="63">
        <f>F60</f>
        <v>0</v>
      </c>
    </row>
    <row r="60" spans="1:6" ht="44.25" customHeight="1" x14ac:dyDescent="0.25">
      <c r="A60" s="53" t="s">
        <v>126</v>
      </c>
      <c r="B60" s="54" t="s">
        <v>179</v>
      </c>
      <c r="C60" s="55" t="s">
        <v>187</v>
      </c>
      <c r="D60" s="54" t="s">
        <v>127</v>
      </c>
      <c r="E60" s="63">
        <v>400</v>
      </c>
      <c r="F60" s="63">
        <v>0</v>
      </c>
    </row>
    <row r="61" spans="1:6" ht="25.5" customHeight="1" x14ac:dyDescent="0.25">
      <c r="A61" s="46" t="s">
        <v>191</v>
      </c>
      <c r="B61" s="51" t="s">
        <v>192</v>
      </c>
      <c r="C61" s="55"/>
      <c r="D61" s="54"/>
      <c r="E61" s="107">
        <f>E62</f>
        <v>800</v>
      </c>
      <c r="F61" s="107">
        <f>F62</f>
        <v>0</v>
      </c>
    </row>
    <row r="62" spans="1:6" ht="27.75" customHeight="1" x14ac:dyDescent="0.25">
      <c r="A62" s="111" t="s">
        <v>194</v>
      </c>
      <c r="B62" s="51" t="s">
        <v>195</v>
      </c>
      <c r="C62" s="52"/>
      <c r="D62" s="51"/>
      <c r="E62" s="107">
        <f>E63</f>
        <v>800</v>
      </c>
      <c r="F62" s="107">
        <f>F63</f>
        <v>0</v>
      </c>
    </row>
    <row r="63" spans="1:6" ht="56.25" customHeight="1" x14ac:dyDescent="0.25">
      <c r="A63" s="67" t="s">
        <v>197</v>
      </c>
      <c r="B63" s="54" t="s">
        <v>195</v>
      </c>
      <c r="C63" s="55" t="s">
        <v>198</v>
      </c>
      <c r="D63" s="54"/>
      <c r="E63" s="63">
        <f>E65</f>
        <v>800</v>
      </c>
      <c r="F63" s="63">
        <f>F65</f>
        <v>0</v>
      </c>
    </row>
    <row r="64" spans="1:6" ht="39" customHeight="1" x14ac:dyDescent="0.25">
      <c r="A64" s="112" t="s">
        <v>123</v>
      </c>
      <c r="B64" s="54" t="s">
        <v>195</v>
      </c>
      <c r="C64" s="55" t="s">
        <v>198</v>
      </c>
      <c r="D64" s="54" t="s">
        <v>124</v>
      </c>
      <c r="E64" s="63">
        <f>E65</f>
        <v>800</v>
      </c>
      <c r="F64" s="63">
        <f>F65</f>
        <v>0</v>
      </c>
    </row>
    <row r="65" spans="1:6" ht="39" customHeight="1" x14ac:dyDescent="0.25">
      <c r="A65" s="112" t="s">
        <v>126</v>
      </c>
      <c r="B65" s="54" t="s">
        <v>195</v>
      </c>
      <c r="C65" s="55" t="s">
        <v>198</v>
      </c>
      <c r="D65" s="54" t="s">
        <v>127</v>
      </c>
      <c r="E65" s="63">
        <v>800</v>
      </c>
      <c r="F65" s="63">
        <v>0</v>
      </c>
    </row>
    <row r="66" spans="1:6" ht="27.75" customHeight="1" x14ac:dyDescent="0.25">
      <c r="A66" s="45" t="s">
        <v>202</v>
      </c>
      <c r="B66" s="51" t="s">
        <v>203</v>
      </c>
      <c r="C66" s="52"/>
      <c r="D66" s="54"/>
      <c r="E66" s="107">
        <f>E67</f>
        <v>42071.5</v>
      </c>
      <c r="F66" s="107">
        <f>F67</f>
        <v>1086.5999999999999</v>
      </c>
    </row>
    <row r="67" spans="1:6" ht="27" customHeight="1" x14ac:dyDescent="0.25">
      <c r="A67" s="50" t="s">
        <v>205</v>
      </c>
      <c r="B67" s="51" t="s">
        <v>206</v>
      </c>
      <c r="C67" s="52"/>
      <c r="D67" s="51"/>
      <c r="E67" s="113">
        <f>E68+E71+E74+E77+E80+E86+E89+E92+E95+E98+E83</f>
        <v>42071.5</v>
      </c>
      <c r="F67" s="113">
        <f>F68+F71+F74+F77+F80+F86+F89+F92+F95+F98+F83</f>
        <v>1086.5999999999999</v>
      </c>
    </row>
    <row r="68" spans="1:6" ht="48.75" customHeight="1" x14ac:dyDescent="0.25">
      <c r="A68" s="53" t="s">
        <v>208</v>
      </c>
      <c r="B68" s="54" t="s">
        <v>206</v>
      </c>
      <c r="C68" s="55" t="s">
        <v>209</v>
      </c>
      <c r="D68" s="54"/>
      <c r="E68" s="114">
        <f>E69</f>
        <v>14618.4</v>
      </c>
      <c r="F68" s="114">
        <f>F69</f>
        <v>12.7</v>
      </c>
    </row>
    <row r="69" spans="1:6" ht="37.5" customHeight="1" x14ac:dyDescent="0.25">
      <c r="A69" s="53" t="s">
        <v>123</v>
      </c>
      <c r="B69" s="54" t="s">
        <v>206</v>
      </c>
      <c r="C69" s="55" t="s">
        <v>209</v>
      </c>
      <c r="D69" s="54" t="s">
        <v>124</v>
      </c>
      <c r="E69" s="114">
        <f>E70</f>
        <v>14618.4</v>
      </c>
      <c r="F69" s="114">
        <f>F70</f>
        <v>12.7</v>
      </c>
    </row>
    <row r="70" spans="1:6" ht="35.25" customHeight="1" x14ac:dyDescent="0.25">
      <c r="A70" s="53" t="s">
        <v>126</v>
      </c>
      <c r="B70" s="54" t="s">
        <v>206</v>
      </c>
      <c r="C70" s="55" t="s">
        <v>209</v>
      </c>
      <c r="D70" s="54" t="s">
        <v>127</v>
      </c>
      <c r="E70" s="114">
        <f>11327+800+2491.4</f>
        <v>14618.4</v>
      </c>
      <c r="F70" s="114">
        <v>12.7</v>
      </c>
    </row>
    <row r="71" spans="1:6" ht="35.25" customHeight="1" x14ac:dyDescent="0.25">
      <c r="A71" s="53" t="s">
        <v>213</v>
      </c>
      <c r="B71" s="54" t="s">
        <v>206</v>
      </c>
      <c r="C71" s="55" t="s">
        <v>214</v>
      </c>
      <c r="D71" s="54"/>
      <c r="E71" s="114">
        <f>E73</f>
        <v>6400</v>
      </c>
      <c r="F71" s="114">
        <f>F73</f>
        <v>0</v>
      </c>
    </row>
    <row r="72" spans="1:6" ht="35.25" customHeight="1" x14ac:dyDescent="0.25">
      <c r="A72" s="53" t="s">
        <v>123</v>
      </c>
      <c r="B72" s="54" t="s">
        <v>206</v>
      </c>
      <c r="C72" s="55" t="s">
        <v>214</v>
      </c>
      <c r="D72" s="54" t="s">
        <v>124</v>
      </c>
      <c r="E72" s="114">
        <f>E73</f>
        <v>6400</v>
      </c>
      <c r="F72" s="114">
        <f>F73</f>
        <v>0</v>
      </c>
    </row>
    <row r="73" spans="1:6" ht="39.75" customHeight="1" x14ac:dyDescent="0.25">
      <c r="A73" s="53" t="s">
        <v>126</v>
      </c>
      <c r="B73" s="54" t="s">
        <v>206</v>
      </c>
      <c r="C73" s="55" t="s">
        <v>214</v>
      </c>
      <c r="D73" s="54" t="s">
        <v>127</v>
      </c>
      <c r="E73" s="114">
        <v>6400</v>
      </c>
      <c r="F73" s="114">
        <v>0</v>
      </c>
    </row>
    <row r="74" spans="1:6" ht="27.75" customHeight="1" x14ac:dyDescent="0.25">
      <c r="A74" s="53" t="s">
        <v>218</v>
      </c>
      <c r="B74" s="54" t="s">
        <v>206</v>
      </c>
      <c r="C74" s="55" t="s">
        <v>219</v>
      </c>
      <c r="D74" s="54"/>
      <c r="E74" s="114">
        <f>E75</f>
        <v>1194.0999999999999</v>
      </c>
      <c r="F74" s="114">
        <f>F75</f>
        <v>0</v>
      </c>
    </row>
    <row r="75" spans="1:6" ht="35.25" customHeight="1" x14ac:dyDescent="0.25">
      <c r="A75" s="53" t="s">
        <v>123</v>
      </c>
      <c r="B75" s="54" t="s">
        <v>206</v>
      </c>
      <c r="C75" s="55" t="s">
        <v>219</v>
      </c>
      <c r="D75" s="54" t="s">
        <v>124</v>
      </c>
      <c r="E75" s="114">
        <f>E76</f>
        <v>1194.0999999999999</v>
      </c>
      <c r="F75" s="114">
        <f>F76</f>
        <v>0</v>
      </c>
    </row>
    <row r="76" spans="1:6" ht="35.25" customHeight="1" x14ac:dyDescent="0.25">
      <c r="A76" s="53" t="s">
        <v>126</v>
      </c>
      <c r="B76" s="54" t="s">
        <v>206</v>
      </c>
      <c r="C76" s="55" t="s">
        <v>219</v>
      </c>
      <c r="D76" s="54" t="s">
        <v>127</v>
      </c>
      <c r="E76" s="114">
        <f>210.3+983.8</f>
        <v>1194.0999999999999</v>
      </c>
      <c r="F76" s="114">
        <v>0</v>
      </c>
    </row>
    <row r="77" spans="1:6" ht="60" x14ac:dyDescent="0.25">
      <c r="A77" s="53" t="s">
        <v>223</v>
      </c>
      <c r="B77" s="54" t="s">
        <v>206</v>
      </c>
      <c r="C77" s="55" t="s">
        <v>224</v>
      </c>
      <c r="D77" s="54"/>
      <c r="E77" s="114">
        <f>E78</f>
        <v>813.2</v>
      </c>
      <c r="F77" s="114">
        <f>F78</f>
        <v>0</v>
      </c>
    </row>
    <row r="78" spans="1:6" ht="30" x14ac:dyDescent="0.25">
      <c r="A78" s="53" t="s">
        <v>123</v>
      </c>
      <c r="B78" s="54" t="s">
        <v>206</v>
      </c>
      <c r="C78" s="55" t="s">
        <v>224</v>
      </c>
      <c r="D78" s="54" t="s">
        <v>124</v>
      </c>
      <c r="E78" s="114">
        <f>E79</f>
        <v>813.2</v>
      </c>
      <c r="F78" s="114">
        <f>F79</f>
        <v>0</v>
      </c>
    </row>
    <row r="79" spans="1:6" ht="39.75" customHeight="1" x14ac:dyDescent="0.25">
      <c r="A79" s="53" t="s">
        <v>126</v>
      </c>
      <c r="B79" s="54" t="s">
        <v>206</v>
      </c>
      <c r="C79" s="55" t="s">
        <v>224</v>
      </c>
      <c r="D79" s="54" t="s">
        <v>127</v>
      </c>
      <c r="E79" s="114">
        <f>550+263.2</f>
        <v>813.2</v>
      </c>
      <c r="F79" s="114">
        <v>0</v>
      </c>
    </row>
    <row r="80" spans="1:6" ht="30.75" customHeight="1" x14ac:dyDescent="0.25">
      <c r="A80" s="53" t="s">
        <v>228</v>
      </c>
      <c r="B80" s="54" t="s">
        <v>206</v>
      </c>
      <c r="C80" s="55" t="s">
        <v>229</v>
      </c>
      <c r="D80" s="54"/>
      <c r="E80" s="114">
        <f>E81</f>
        <v>850</v>
      </c>
      <c r="F80" s="114">
        <f>F81</f>
        <v>0</v>
      </c>
    </row>
    <row r="81" spans="1:6" ht="30" x14ac:dyDescent="0.25">
      <c r="A81" s="53" t="s">
        <v>123</v>
      </c>
      <c r="B81" s="54" t="s">
        <v>206</v>
      </c>
      <c r="C81" s="55" t="s">
        <v>229</v>
      </c>
      <c r="D81" s="54" t="s">
        <v>124</v>
      </c>
      <c r="E81" s="114">
        <f>E82</f>
        <v>850</v>
      </c>
      <c r="F81" s="114">
        <f>F82</f>
        <v>0</v>
      </c>
    </row>
    <row r="82" spans="1:6" ht="30" x14ac:dyDescent="0.25">
      <c r="A82" s="53" t="s">
        <v>126</v>
      </c>
      <c r="B82" s="54" t="s">
        <v>206</v>
      </c>
      <c r="C82" s="55" t="s">
        <v>229</v>
      </c>
      <c r="D82" s="54" t="s">
        <v>127</v>
      </c>
      <c r="E82" s="114">
        <f>210+640</f>
        <v>850</v>
      </c>
      <c r="F82" s="114">
        <v>0</v>
      </c>
    </row>
    <row r="83" spans="1:6" ht="105" x14ac:dyDescent="0.25">
      <c r="A83" s="53" t="s">
        <v>233</v>
      </c>
      <c r="B83" s="54" t="s">
        <v>206</v>
      </c>
      <c r="C83" s="55" t="s">
        <v>234</v>
      </c>
      <c r="D83" s="54"/>
      <c r="E83" s="56">
        <f>E84</f>
        <v>0.1</v>
      </c>
      <c r="F83" s="56">
        <f>F84</f>
        <v>0</v>
      </c>
    </row>
    <row r="84" spans="1:6" ht="30" x14ac:dyDescent="0.25">
      <c r="A84" s="53" t="s">
        <v>123</v>
      </c>
      <c r="B84" s="54" t="s">
        <v>206</v>
      </c>
      <c r="C84" s="55" t="s">
        <v>234</v>
      </c>
      <c r="D84" s="54" t="s">
        <v>124</v>
      </c>
      <c r="E84" s="56">
        <f>E85</f>
        <v>0.1</v>
      </c>
      <c r="F84" s="56">
        <f>F85</f>
        <v>0</v>
      </c>
    </row>
    <row r="85" spans="1:6" ht="30" x14ac:dyDescent="0.25">
      <c r="A85" s="53" t="s">
        <v>126</v>
      </c>
      <c r="B85" s="54" t="s">
        <v>206</v>
      </c>
      <c r="C85" s="55" t="s">
        <v>234</v>
      </c>
      <c r="D85" s="54" t="s">
        <v>127</v>
      </c>
      <c r="E85" s="56">
        <v>0.1</v>
      </c>
      <c r="F85" s="56">
        <v>0</v>
      </c>
    </row>
    <row r="86" spans="1:6" ht="144.75" customHeight="1" x14ac:dyDescent="0.25">
      <c r="A86" s="53" t="s">
        <v>238</v>
      </c>
      <c r="B86" s="54" t="s">
        <v>206</v>
      </c>
      <c r="C86" s="55" t="s">
        <v>239</v>
      </c>
      <c r="D86" s="54"/>
      <c r="E86" s="114">
        <f>E87</f>
        <v>9434.1</v>
      </c>
      <c r="F86" s="114">
        <f>F87</f>
        <v>549</v>
      </c>
    </row>
    <row r="87" spans="1:6" ht="30" x14ac:dyDescent="0.25">
      <c r="A87" s="53" t="s">
        <v>123</v>
      </c>
      <c r="B87" s="54" t="s">
        <v>206</v>
      </c>
      <c r="C87" s="55" t="s">
        <v>239</v>
      </c>
      <c r="D87" s="54" t="s">
        <v>124</v>
      </c>
      <c r="E87" s="114">
        <f>E88</f>
        <v>9434.1</v>
      </c>
      <c r="F87" s="114">
        <f>F88</f>
        <v>549</v>
      </c>
    </row>
    <row r="88" spans="1:6" ht="30" x14ac:dyDescent="0.25">
      <c r="A88" s="53" t="s">
        <v>126</v>
      </c>
      <c r="B88" s="54" t="s">
        <v>206</v>
      </c>
      <c r="C88" s="55" t="s">
        <v>239</v>
      </c>
      <c r="D88" s="54" t="s">
        <v>127</v>
      </c>
      <c r="E88" s="114">
        <f>7502.1+1932</f>
        <v>9434.1</v>
      </c>
      <c r="F88" s="114">
        <v>549</v>
      </c>
    </row>
    <row r="89" spans="1:6" ht="45" x14ac:dyDescent="0.25">
      <c r="A89" s="53" t="s">
        <v>243</v>
      </c>
      <c r="B89" s="54" t="s">
        <v>206</v>
      </c>
      <c r="C89" s="55" t="s">
        <v>244</v>
      </c>
      <c r="D89" s="54"/>
      <c r="E89" s="114">
        <f>E90</f>
        <v>700</v>
      </c>
      <c r="F89" s="114">
        <f>F90</f>
        <v>0</v>
      </c>
    </row>
    <row r="90" spans="1:6" ht="38.25" customHeight="1" x14ac:dyDescent="0.25">
      <c r="A90" s="53" t="s">
        <v>123</v>
      </c>
      <c r="B90" s="54" t="s">
        <v>206</v>
      </c>
      <c r="C90" s="55" t="s">
        <v>244</v>
      </c>
      <c r="D90" s="54" t="s">
        <v>124</v>
      </c>
      <c r="E90" s="114">
        <f>E91</f>
        <v>700</v>
      </c>
      <c r="F90" s="114">
        <f>F91</f>
        <v>0</v>
      </c>
    </row>
    <row r="91" spans="1:6" ht="30" x14ac:dyDescent="0.25">
      <c r="A91" s="53" t="s">
        <v>126</v>
      </c>
      <c r="B91" s="54" t="s">
        <v>206</v>
      </c>
      <c r="C91" s="55" t="s">
        <v>244</v>
      </c>
      <c r="D91" s="54" t="s">
        <v>127</v>
      </c>
      <c r="E91" s="114">
        <f>300+400</f>
        <v>700</v>
      </c>
      <c r="F91" s="114">
        <v>0</v>
      </c>
    </row>
    <row r="92" spans="1:6" ht="30" x14ac:dyDescent="0.25">
      <c r="A92" s="53" t="s">
        <v>248</v>
      </c>
      <c r="B92" s="54" t="s">
        <v>206</v>
      </c>
      <c r="C92" s="55" t="s">
        <v>249</v>
      </c>
      <c r="D92" s="54"/>
      <c r="E92" s="114">
        <f>E93</f>
        <v>5961.6</v>
      </c>
      <c r="F92" s="114">
        <f>F93</f>
        <v>346.4</v>
      </c>
    </row>
    <row r="93" spans="1:6" ht="37.5" customHeight="1" x14ac:dyDescent="0.25">
      <c r="A93" s="53" t="s">
        <v>123</v>
      </c>
      <c r="B93" s="54" t="s">
        <v>206</v>
      </c>
      <c r="C93" s="55" t="s">
        <v>249</v>
      </c>
      <c r="D93" s="54" t="s">
        <v>124</v>
      </c>
      <c r="E93" s="114">
        <f>E94</f>
        <v>5961.6</v>
      </c>
      <c r="F93" s="114">
        <f>F94</f>
        <v>346.4</v>
      </c>
    </row>
    <row r="94" spans="1:6" ht="30" x14ac:dyDescent="0.25">
      <c r="A94" s="53" t="s">
        <v>126</v>
      </c>
      <c r="B94" s="54" t="s">
        <v>206</v>
      </c>
      <c r="C94" s="55" t="s">
        <v>249</v>
      </c>
      <c r="D94" s="54" t="s">
        <v>127</v>
      </c>
      <c r="E94" s="114">
        <f>2700.6+3261</f>
        <v>5961.6</v>
      </c>
      <c r="F94" s="114">
        <v>346.4</v>
      </c>
    </row>
    <row r="95" spans="1:6" ht="30" x14ac:dyDescent="0.25">
      <c r="A95" s="53" t="s">
        <v>253</v>
      </c>
      <c r="B95" s="54" t="s">
        <v>206</v>
      </c>
      <c r="C95" s="55" t="s">
        <v>254</v>
      </c>
      <c r="D95" s="54"/>
      <c r="E95" s="114">
        <f>E96</f>
        <v>600</v>
      </c>
      <c r="F95" s="114">
        <f>F96</f>
        <v>57.3</v>
      </c>
    </row>
    <row r="96" spans="1:6" ht="30" x14ac:dyDescent="0.25">
      <c r="A96" s="53" t="s">
        <v>123</v>
      </c>
      <c r="B96" s="54" t="s">
        <v>206</v>
      </c>
      <c r="C96" s="55" t="s">
        <v>254</v>
      </c>
      <c r="D96" s="54" t="s">
        <v>124</v>
      </c>
      <c r="E96" s="114">
        <f>E97</f>
        <v>600</v>
      </c>
      <c r="F96" s="114">
        <f>F97</f>
        <v>57.3</v>
      </c>
    </row>
    <row r="97" spans="1:6" ht="30" x14ac:dyDescent="0.25">
      <c r="A97" s="53" t="s">
        <v>126</v>
      </c>
      <c r="B97" s="54" t="s">
        <v>206</v>
      </c>
      <c r="C97" s="55" t="s">
        <v>254</v>
      </c>
      <c r="D97" s="54" t="s">
        <v>127</v>
      </c>
      <c r="E97" s="114">
        <v>600</v>
      </c>
      <c r="F97" s="114">
        <v>57.3</v>
      </c>
    </row>
    <row r="98" spans="1:6" ht="30" x14ac:dyDescent="0.25">
      <c r="A98" s="53" t="s">
        <v>258</v>
      </c>
      <c r="B98" s="54" t="s">
        <v>206</v>
      </c>
      <c r="C98" s="55" t="s">
        <v>259</v>
      </c>
      <c r="D98" s="54"/>
      <c r="E98" s="114">
        <f>E99</f>
        <v>1500</v>
      </c>
      <c r="F98" s="114">
        <f>F99</f>
        <v>121.2</v>
      </c>
    </row>
    <row r="99" spans="1:6" ht="40.5" customHeight="1" x14ac:dyDescent="0.25">
      <c r="A99" s="53" t="s">
        <v>123</v>
      </c>
      <c r="B99" s="54" t="s">
        <v>206</v>
      </c>
      <c r="C99" s="55" t="s">
        <v>259</v>
      </c>
      <c r="D99" s="54" t="s">
        <v>124</v>
      </c>
      <c r="E99" s="114">
        <f>E100</f>
        <v>1500</v>
      </c>
      <c r="F99" s="114">
        <f>F100</f>
        <v>121.2</v>
      </c>
    </row>
    <row r="100" spans="1:6" ht="39" customHeight="1" x14ac:dyDescent="0.25">
      <c r="A100" s="53" t="s">
        <v>126</v>
      </c>
      <c r="B100" s="54" t="s">
        <v>206</v>
      </c>
      <c r="C100" s="55" t="s">
        <v>259</v>
      </c>
      <c r="D100" s="54" t="s">
        <v>127</v>
      </c>
      <c r="E100" s="114">
        <f>1199.9+300.1</f>
        <v>1500</v>
      </c>
      <c r="F100" s="114">
        <v>121.2</v>
      </c>
    </row>
    <row r="101" spans="1:6" ht="31.5" customHeight="1" x14ac:dyDescent="0.25">
      <c r="A101" s="45" t="s">
        <v>263</v>
      </c>
      <c r="B101" s="51" t="s">
        <v>264</v>
      </c>
      <c r="C101" s="52"/>
      <c r="D101" s="54"/>
      <c r="E101" s="107">
        <f>E102+E106</f>
        <v>1280</v>
      </c>
      <c r="F101" s="107">
        <f>F102+F106</f>
        <v>49</v>
      </c>
    </row>
    <row r="102" spans="1:6" ht="38.25" customHeight="1" x14ac:dyDescent="0.25">
      <c r="A102" s="68" t="s">
        <v>266</v>
      </c>
      <c r="B102" s="51" t="s">
        <v>267</v>
      </c>
      <c r="C102" s="52"/>
      <c r="D102" s="54"/>
      <c r="E102" s="107">
        <f t="shared" ref="E102:F104" si="2">E103</f>
        <v>90</v>
      </c>
      <c r="F102" s="107">
        <f t="shared" si="2"/>
        <v>0</v>
      </c>
    </row>
    <row r="103" spans="1:6" ht="83.25" customHeight="1" x14ac:dyDescent="0.25">
      <c r="A103" s="69" t="s">
        <v>269</v>
      </c>
      <c r="B103" s="54" t="s">
        <v>267</v>
      </c>
      <c r="C103" s="55" t="s">
        <v>270</v>
      </c>
      <c r="D103" s="54"/>
      <c r="E103" s="63">
        <f t="shared" si="2"/>
        <v>90</v>
      </c>
      <c r="F103" s="63">
        <f t="shared" si="2"/>
        <v>0</v>
      </c>
    </row>
    <row r="104" spans="1:6" ht="30" x14ac:dyDescent="0.25">
      <c r="A104" s="53" t="s">
        <v>123</v>
      </c>
      <c r="B104" s="54" t="s">
        <v>267</v>
      </c>
      <c r="C104" s="55" t="s">
        <v>270</v>
      </c>
      <c r="D104" s="54" t="s">
        <v>124</v>
      </c>
      <c r="E104" s="63">
        <f t="shared" si="2"/>
        <v>90</v>
      </c>
      <c r="F104" s="63">
        <f t="shared" si="2"/>
        <v>0</v>
      </c>
    </row>
    <row r="105" spans="1:6" ht="41.25" customHeight="1" x14ac:dyDescent="0.25">
      <c r="A105" s="53" t="s">
        <v>126</v>
      </c>
      <c r="B105" s="54" t="s">
        <v>267</v>
      </c>
      <c r="C105" s="55" t="s">
        <v>270</v>
      </c>
      <c r="D105" s="54" t="s">
        <v>127</v>
      </c>
      <c r="E105" s="63">
        <v>90</v>
      </c>
      <c r="F105" s="63">
        <v>0</v>
      </c>
    </row>
    <row r="106" spans="1:6" ht="28.5" customHeight="1" x14ac:dyDescent="0.25">
      <c r="A106" s="50" t="s">
        <v>397</v>
      </c>
      <c r="B106" s="51" t="s">
        <v>398</v>
      </c>
      <c r="C106" s="52"/>
      <c r="D106" s="51"/>
      <c r="E106" s="107">
        <f>E107+E110+E113+E116</f>
        <v>1190</v>
      </c>
      <c r="F106" s="107">
        <f>F107+F110+F113+F116</f>
        <v>49</v>
      </c>
    </row>
    <row r="107" spans="1:6" ht="61.5" customHeight="1" x14ac:dyDescent="0.25">
      <c r="A107" s="53" t="s">
        <v>400</v>
      </c>
      <c r="B107" s="54" t="s">
        <v>398</v>
      </c>
      <c r="C107" s="55" t="s">
        <v>401</v>
      </c>
      <c r="D107" s="54"/>
      <c r="E107" s="63">
        <f>E108</f>
        <v>360</v>
      </c>
      <c r="F107" s="63">
        <f>F108</f>
        <v>0</v>
      </c>
    </row>
    <row r="108" spans="1:6" ht="39" customHeight="1" x14ac:dyDescent="0.25">
      <c r="A108" s="53" t="s">
        <v>123</v>
      </c>
      <c r="B108" s="54" t="s">
        <v>398</v>
      </c>
      <c r="C108" s="55" t="s">
        <v>401</v>
      </c>
      <c r="D108" s="54" t="s">
        <v>124</v>
      </c>
      <c r="E108" s="63">
        <f>E109</f>
        <v>360</v>
      </c>
      <c r="F108" s="63">
        <f>F109</f>
        <v>0</v>
      </c>
    </row>
    <row r="109" spans="1:6" ht="39" customHeight="1" x14ac:dyDescent="0.25">
      <c r="A109" s="53" t="s">
        <v>126</v>
      </c>
      <c r="B109" s="54" t="s">
        <v>398</v>
      </c>
      <c r="C109" s="55" t="s">
        <v>401</v>
      </c>
      <c r="D109" s="54" t="s">
        <v>127</v>
      </c>
      <c r="E109" s="63">
        <v>360</v>
      </c>
      <c r="F109" s="63">
        <v>0</v>
      </c>
    </row>
    <row r="110" spans="1:6" ht="86.25" customHeight="1" x14ac:dyDescent="0.25">
      <c r="A110" s="53" t="s">
        <v>405</v>
      </c>
      <c r="B110" s="54" t="s">
        <v>398</v>
      </c>
      <c r="C110" s="55" t="s">
        <v>406</v>
      </c>
      <c r="D110" s="54"/>
      <c r="E110" s="63">
        <f>E111</f>
        <v>170</v>
      </c>
      <c r="F110" s="63">
        <f>F111</f>
        <v>0</v>
      </c>
    </row>
    <row r="111" spans="1:6" ht="41.25" customHeight="1" x14ac:dyDescent="0.25">
      <c r="A111" s="53" t="s">
        <v>123</v>
      </c>
      <c r="B111" s="54" t="s">
        <v>398</v>
      </c>
      <c r="C111" s="55" t="s">
        <v>406</v>
      </c>
      <c r="D111" s="54" t="s">
        <v>124</v>
      </c>
      <c r="E111" s="63">
        <f>E112</f>
        <v>170</v>
      </c>
      <c r="F111" s="63">
        <f>F112</f>
        <v>0</v>
      </c>
    </row>
    <row r="112" spans="1:6" ht="38.25" customHeight="1" x14ac:dyDescent="0.25">
      <c r="A112" s="53" t="s">
        <v>126</v>
      </c>
      <c r="B112" s="54" t="s">
        <v>398</v>
      </c>
      <c r="C112" s="55" t="s">
        <v>406</v>
      </c>
      <c r="D112" s="54" t="s">
        <v>127</v>
      </c>
      <c r="E112" s="63">
        <v>170</v>
      </c>
      <c r="F112" s="63">
        <v>0</v>
      </c>
    </row>
    <row r="113" spans="1:6" ht="53.25" customHeight="1" x14ac:dyDescent="0.25">
      <c r="A113" s="53" t="s">
        <v>410</v>
      </c>
      <c r="B113" s="54" t="s">
        <v>398</v>
      </c>
      <c r="C113" s="55" t="s">
        <v>411</v>
      </c>
      <c r="D113" s="54"/>
      <c r="E113" s="63">
        <f>E114</f>
        <v>360</v>
      </c>
      <c r="F113" s="63">
        <f>F114</f>
        <v>49</v>
      </c>
    </row>
    <row r="114" spans="1:6" ht="41.25" customHeight="1" x14ac:dyDescent="0.25">
      <c r="A114" s="53" t="s">
        <v>123</v>
      </c>
      <c r="B114" s="54" t="s">
        <v>398</v>
      </c>
      <c r="C114" s="55" t="s">
        <v>411</v>
      </c>
      <c r="D114" s="54" t="s">
        <v>124</v>
      </c>
      <c r="E114" s="63">
        <f>E115</f>
        <v>360</v>
      </c>
      <c r="F114" s="63">
        <f>F115</f>
        <v>49</v>
      </c>
    </row>
    <row r="115" spans="1:6" ht="39.75" customHeight="1" x14ac:dyDescent="0.25">
      <c r="A115" s="53" t="s">
        <v>126</v>
      </c>
      <c r="B115" s="54" t="s">
        <v>398</v>
      </c>
      <c r="C115" s="55" t="s">
        <v>411</v>
      </c>
      <c r="D115" s="54" t="s">
        <v>127</v>
      </c>
      <c r="E115" s="63">
        <v>360</v>
      </c>
      <c r="F115" s="63">
        <v>49</v>
      </c>
    </row>
    <row r="116" spans="1:6" ht="117" customHeight="1" x14ac:dyDescent="0.25">
      <c r="A116" s="64" t="s">
        <v>415</v>
      </c>
      <c r="B116" s="65" t="s">
        <v>398</v>
      </c>
      <c r="C116" s="66" t="s">
        <v>416</v>
      </c>
      <c r="D116" s="65"/>
      <c r="E116" s="114">
        <f>E117</f>
        <v>300</v>
      </c>
      <c r="F116" s="114">
        <f>F117</f>
        <v>0</v>
      </c>
    </row>
    <row r="117" spans="1:6" ht="30.75" customHeight="1" x14ac:dyDescent="0.25">
      <c r="A117" s="64" t="s">
        <v>123</v>
      </c>
      <c r="B117" s="65" t="s">
        <v>398</v>
      </c>
      <c r="C117" s="66" t="s">
        <v>416</v>
      </c>
      <c r="D117" s="65" t="s">
        <v>124</v>
      </c>
      <c r="E117" s="114">
        <f>E118</f>
        <v>300</v>
      </c>
      <c r="F117" s="114">
        <f>F118</f>
        <v>0</v>
      </c>
    </row>
    <row r="118" spans="1:6" ht="42.75" customHeight="1" x14ac:dyDescent="0.25">
      <c r="A118" s="64" t="s">
        <v>126</v>
      </c>
      <c r="B118" s="65" t="s">
        <v>398</v>
      </c>
      <c r="C118" s="66" t="s">
        <v>416</v>
      </c>
      <c r="D118" s="65" t="s">
        <v>127</v>
      </c>
      <c r="E118" s="114">
        <v>300</v>
      </c>
      <c r="F118" s="114">
        <v>0</v>
      </c>
    </row>
    <row r="119" spans="1:6" ht="18.75" customHeight="1" x14ac:dyDescent="0.25">
      <c r="A119" s="45" t="s">
        <v>274</v>
      </c>
      <c r="B119" s="51" t="s">
        <v>275</v>
      </c>
      <c r="C119" s="52"/>
      <c r="D119" s="54"/>
      <c r="E119" s="107">
        <f>E120</f>
        <v>7061.4</v>
      </c>
      <c r="F119" s="107">
        <f>F120</f>
        <v>504</v>
      </c>
    </row>
    <row r="120" spans="1:6" ht="21" customHeight="1" x14ac:dyDescent="0.25">
      <c r="A120" s="50" t="s">
        <v>277</v>
      </c>
      <c r="B120" s="51" t="s">
        <v>278</v>
      </c>
      <c r="C120" s="52"/>
      <c r="D120" s="51"/>
      <c r="E120" s="107">
        <f>E121+E124</f>
        <v>7061.4</v>
      </c>
      <c r="F120" s="107">
        <f>F121+F124</f>
        <v>504</v>
      </c>
    </row>
    <row r="121" spans="1:6" ht="58.5" customHeight="1" x14ac:dyDescent="0.25">
      <c r="A121" s="53" t="s">
        <v>280</v>
      </c>
      <c r="B121" s="54" t="s">
        <v>278</v>
      </c>
      <c r="C121" s="55" t="s">
        <v>281</v>
      </c>
      <c r="D121" s="54"/>
      <c r="E121" s="63">
        <f>E122</f>
        <v>1930</v>
      </c>
      <c r="F121" s="63">
        <f>F122</f>
        <v>504</v>
      </c>
    </row>
    <row r="122" spans="1:6" ht="31.5" customHeight="1" x14ac:dyDescent="0.25">
      <c r="A122" s="53" t="s">
        <v>123</v>
      </c>
      <c r="B122" s="54" t="s">
        <v>278</v>
      </c>
      <c r="C122" s="55" t="s">
        <v>281</v>
      </c>
      <c r="D122" s="54" t="s">
        <v>124</v>
      </c>
      <c r="E122" s="63">
        <f>E123</f>
        <v>1930</v>
      </c>
      <c r="F122" s="63">
        <f>F123</f>
        <v>504</v>
      </c>
    </row>
    <row r="123" spans="1:6" ht="39.75" customHeight="1" x14ac:dyDescent="0.25">
      <c r="A123" s="53" t="s">
        <v>126</v>
      </c>
      <c r="B123" s="54" t="s">
        <v>278</v>
      </c>
      <c r="C123" s="55" t="s">
        <v>281</v>
      </c>
      <c r="D123" s="54" t="s">
        <v>127</v>
      </c>
      <c r="E123" s="63">
        <v>1930</v>
      </c>
      <c r="F123" s="63">
        <v>504</v>
      </c>
    </row>
    <row r="124" spans="1:6" ht="46.5" customHeight="1" x14ac:dyDescent="0.25">
      <c r="A124" s="53" t="s">
        <v>285</v>
      </c>
      <c r="B124" s="54" t="s">
        <v>278</v>
      </c>
      <c r="C124" s="55" t="s">
        <v>286</v>
      </c>
      <c r="D124" s="54"/>
      <c r="E124" s="63">
        <f>E125</f>
        <v>5131.3999999999996</v>
      </c>
      <c r="F124" s="63">
        <f>F125</f>
        <v>0</v>
      </c>
    </row>
    <row r="125" spans="1:6" ht="38.25" customHeight="1" x14ac:dyDescent="0.25">
      <c r="A125" s="53" t="s">
        <v>123</v>
      </c>
      <c r="B125" s="54" t="s">
        <v>278</v>
      </c>
      <c r="C125" s="55" t="s">
        <v>286</v>
      </c>
      <c r="D125" s="54" t="s">
        <v>124</v>
      </c>
      <c r="E125" s="63">
        <f>E126</f>
        <v>5131.3999999999996</v>
      </c>
      <c r="F125" s="63">
        <f>F126</f>
        <v>0</v>
      </c>
    </row>
    <row r="126" spans="1:6" ht="39" customHeight="1" x14ac:dyDescent="0.25">
      <c r="A126" s="53" t="s">
        <v>126</v>
      </c>
      <c r="B126" s="54" t="s">
        <v>278</v>
      </c>
      <c r="C126" s="55" t="s">
        <v>286</v>
      </c>
      <c r="D126" s="54" t="s">
        <v>127</v>
      </c>
      <c r="E126" s="63">
        <f>4931.4+200</f>
        <v>5131.3999999999996</v>
      </c>
      <c r="F126" s="63">
        <v>0</v>
      </c>
    </row>
    <row r="127" spans="1:6" ht="21.75" customHeight="1" x14ac:dyDescent="0.25">
      <c r="A127" s="45" t="s">
        <v>290</v>
      </c>
      <c r="B127" s="51" t="s">
        <v>291</v>
      </c>
      <c r="C127" s="52"/>
      <c r="D127" s="51"/>
      <c r="E127" s="107">
        <f>E132+E128</f>
        <v>11374.2</v>
      </c>
      <c r="F127" s="107">
        <f>F132+F128</f>
        <v>2560.8999999999996</v>
      </c>
    </row>
    <row r="128" spans="1:6" ht="28.5" customHeight="1" x14ac:dyDescent="0.25">
      <c r="A128" s="70" t="s">
        <v>419</v>
      </c>
      <c r="B128" s="51" t="s">
        <v>420</v>
      </c>
      <c r="C128" s="52"/>
      <c r="D128" s="51"/>
      <c r="E128" s="107">
        <f t="shared" ref="E128:F130" si="3">E129</f>
        <v>243.6</v>
      </c>
      <c r="F128" s="107">
        <f t="shared" si="3"/>
        <v>40.6</v>
      </c>
    </row>
    <row r="129" spans="1:6" ht="81.75" customHeight="1" x14ac:dyDescent="0.25">
      <c r="A129" s="53" t="s">
        <v>421</v>
      </c>
      <c r="B129" s="54" t="s">
        <v>420</v>
      </c>
      <c r="C129" s="55" t="s">
        <v>294</v>
      </c>
      <c r="D129" s="54"/>
      <c r="E129" s="63">
        <f t="shared" si="3"/>
        <v>243.6</v>
      </c>
      <c r="F129" s="63">
        <f t="shared" si="3"/>
        <v>40.6</v>
      </c>
    </row>
    <row r="130" spans="1:6" ht="22.5" customHeight="1" x14ac:dyDescent="0.25">
      <c r="A130" s="69" t="s">
        <v>296</v>
      </c>
      <c r="B130" s="54" t="s">
        <v>420</v>
      </c>
      <c r="C130" s="55" t="s">
        <v>294</v>
      </c>
      <c r="D130" s="54" t="s">
        <v>297</v>
      </c>
      <c r="E130" s="63">
        <f t="shared" si="3"/>
        <v>243.6</v>
      </c>
      <c r="F130" s="63">
        <f t="shared" si="3"/>
        <v>40.6</v>
      </c>
    </row>
    <row r="131" spans="1:6" ht="22.5" customHeight="1" x14ac:dyDescent="0.25">
      <c r="A131" s="69" t="s">
        <v>299</v>
      </c>
      <c r="B131" s="54" t="s">
        <v>420</v>
      </c>
      <c r="C131" s="55" t="s">
        <v>294</v>
      </c>
      <c r="D131" s="54" t="s">
        <v>300</v>
      </c>
      <c r="E131" s="63">
        <v>243.6</v>
      </c>
      <c r="F131" s="63">
        <v>40.6</v>
      </c>
    </row>
    <row r="132" spans="1:6" ht="21" customHeight="1" x14ac:dyDescent="0.25">
      <c r="A132" s="70" t="s">
        <v>302</v>
      </c>
      <c r="B132" s="51" t="s">
        <v>303</v>
      </c>
      <c r="C132" s="52"/>
      <c r="D132" s="51"/>
      <c r="E132" s="107">
        <f>E133+E136</f>
        <v>11130.6</v>
      </c>
      <c r="F132" s="107">
        <f>F133+F136</f>
        <v>2520.2999999999997</v>
      </c>
    </row>
    <row r="133" spans="1:6" ht="60" x14ac:dyDescent="0.25">
      <c r="A133" s="53" t="s">
        <v>305</v>
      </c>
      <c r="B133" s="54" t="s">
        <v>303</v>
      </c>
      <c r="C133" s="55" t="s">
        <v>306</v>
      </c>
      <c r="D133" s="54"/>
      <c r="E133" s="63">
        <f>E134</f>
        <v>8837.2000000000007</v>
      </c>
      <c r="F133" s="63">
        <f>F134</f>
        <v>2138.1</v>
      </c>
    </row>
    <row r="134" spans="1:6" ht="15" x14ac:dyDescent="0.25">
      <c r="A134" s="53" t="s">
        <v>296</v>
      </c>
      <c r="B134" s="54" t="s">
        <v>303</v>
      </c>
      <c r="C134" s="55" t="s">
        <v>306</v>
      </c>
      <c r="D134" s="54" t="s">
        <v>297</v>
      </c>
      <c r="E134" s="63">
        <f>E135</f>
        <v>8837.2000000000007</v>
      </c>
      <c r="F134" s="63">
        <f>F135</f>
        <v>2138.1</v>
      </c>
    </row>
    <row r="135" spans="1:6" ht="15" x14ac:dyDescent="0.25">
      <c r="A135" s="64" t="s">
        <v>299</v>
      </c>
      <c r="B135" s="65" t="s">
        <v>303</v>
      </c>
      <c r="C135" s="55" t="s">
        <v>306</v>
      </c>
      <c r="D135" s="65" t="s">
        <v>300</v>
      </c>
      <c r="E135" s="114">
        <v>8837.2000000000007</v>
      </c>
      <c r="F135" s="114">
        <v>2138.1</v>
      </c>
    </row>
    <row r="136" spans="1:6" ht="58.5" customHeight="1" x14ac:dyDescent="0.25">
      <c r="A136" s="53" t="s">
        <v>310</v>
      </c>
      <c r="B136" s="54" t="s">
        <v>303</v>
      </c>
      <c r="C136" s="55" t="s">
        <v>311</v>
      </c>
      <c r="D136" s="54"/>
      <c r="E136" s="63">
        <f>E137</f>
        <v>2293.4</v>
      </c>
      <c r="F136" s="63">
        <f>F137</f>
        <v>382.2</v>
      </c>
    </row>
    <row r="137" spans="1:6" ht="24" customHeight="1" x14ac:dyDescent="0.25">
      <c r="A137" s="53" t="s">
        <v>296</v>
      </c>
      <c r="B137" s="54" t="s">
        <v>303</v>
      </c>
      <c r="C137" s="55" t="s">
        <v>311</v>
      </c>
      <c r="D137" s="54" t="s">
        <v>297</v>
      </c>
      <c r="E137" s="63">
        <f>E138</f>
        <v>2293.4</v>
      </c>
      <c r="F137" s="63">
        <f>F138</f>
        <v>382.2</v>
      </c>
    </row>
    <row r="138" spans="1:6" ht="38.25" customHeight="1" x14ac:dyDescent="0.25">
      <c r="A138" s="64" t="s">
        <v>314</v>
      </c>
      <c r="B138" s="65" t="s">
        <v>303</v>
      </c>
      <c r="C138" s="55" t="s">
        <v>311</v>
      </c>
      <c r="D138" s="65" t="s">
        <v>315</v>
      </c>
      <c r="E138" s="63">
        <v>2293.4</v>
      </c>
      <c r="F138" s="63">
        <v>382.2</v>
      </c>
    </row>
    <row r="139" spans="1:6" ht="15" x14ac:dyDescent="0.25">
      <c r="A139" s="45" t="s">
        <v>317</v>
      </c>
      <c r="B139" s="51" t="s">
        <v>318</v>
      </c>
      <c r="C139" s="52"/>
      <c r="D139" s="54"/>
      <c r="E139" s="107">
        <f t="shared" ref="E139:F142" si="4">E140</f>
        <v>1951.6</v>
      </c>
      <c r="F139" s="107">
        <f t="shared" si="4"/>
        <v>0</v>
      </c>
    </row>
    <row r="140" spans="1:6" ht="23.25" customHeight="1" x14ac:dyDescent="0.25">
      <c r="A140" s="50" t="s">
        <v>320</v>
      </c>
      <c r="B140" s="51" t="s">
        <v>321</v>
      </c>
      <c r="C140" s="52"/>
      <c r="D140" s="51"/>
      <c r="E140" s="107">
        <f t="shared" si="4"/>
        <v>1951.6</v>
      </c>
      <c r="F140" s="107">
        <f t="shared" si="4"/>
        <v>0</v>
      </c>
    </row>
    <row r="141" spans="1:6" ht="90" x14ac:dyDescent="0.25">
      <c r="A141" s="53" t="s">
        <v>323</v>
      </c>
      <c r="B141" s="54" t="s">
        <v>321</v>
      </c>
      <c r="C141" s="55" t="s">
        <v>324</v>
      </c>
      <c r="D141" s="54"/>
      <c r="E141" s="63">
        <f t="shared" si="4"/>
        <v>1951.6</v>
      </c>
      <c r="F141" s="63">
        <f t="shared" si="4"/>
        <v>0</v>
      </c>
    </row>
    <row r="142" spans="1:6" ht="30" x14ac:dyDescent="0.25">
      <c r="A142" s="53" t="s">
        <v>123</v>
      </c>
      <c r="B142" s="54" t="s">
        <v>321</v>
      </c>
      <c r="C142" s="55" t="s">
        <v>324</v>
      </c>
      <c r="D142" s="54" t="s">
        <v>124</v>
      </c>
      <c r="E142" s="63">
        <f t="shared" si="4"/>
        <v>1951.6</v>
      </c>
      <c r="F142" s="63">
        <f t="shared" si="4"/>
        <v>0</v>
      </c>
    </row>
    <row r="143" spans="1:6" ht="41.25" customHeight="1" x14ac:dyDescent="0.25">
      <c r="A143" s="53" t="s">
        <v>126</v>
      </c>
      <c r="B143" s="54" t="s">
        <v>321</v>
      </c>
      <c r="C143" s="55" t="s">
        <v>324</v>
      </c>
      <c r="D143" s="54" t="s">
        <v>127</v>
      </c>
      <c r="E143" s="63">
        <v>1951.6</v>
      </c>
      <c r="F143" s="63">
        <v>0</v>
      </c>
    </row>
    <row r="144" spans="1:6" ht="36" customHeight="1" x14ac:dyDescent="0.25">
      <c r="A144" s="46" t="s">
        <v>328</v>
      </c>
      <c r="B144" s="51" t="s">
        <v>329</v>
      </c>
      <c r="C144" s="52"/>
      <c r="D144" s="51"/>
      <c r="E144" s="107">
        <f t="shared" ref="E144:F147" si="5">E145</f>
        <v>5487</v>
      </c>
      <c r="F144" s="107">
        <f t="shared" si="5"/>
        <v>1253.3</v>
      </c>
    </row>
    <row r="145" spans="1:6" ht="15" x14ac:dyDescent="0.25">
      <c r="A145" s="50" t="s">
        <v>331</v>
      </c>
      <c r="B145" s="51" t="s">
        <v>332</v>
      </c>
      <c r="C145" s="52"/>
      <c r="D145" s="51"/>
      <c r="E145" s="107">
        <f t="shared" si="5"/>
        <v>5487</v>
      </c>
      <c r="F145" s="107">
        <f t="shared" si="5"/>
        <v>1253.3</v>
      </c>
    </row>
    <row r="146" spans="1:6" ht="135" x14ac:dyDescent="0.25">
      <c r="A146" s="53" t="s">
        <v>334</v>
      </c>
      <c r="B146" s="54" t="s">
        <v>332</v>
      </c>
      <c r="C146" s="55" t="s">
        <v>335</v>
      </c>
      <c r="D146" s="54"/>
      <c r="E146" s="63">
        <f t="shared" si="5"/>
        <v>5487</v>
      </c>
      <c r="F146" s="63">
        <f t="shared" si="5"/>
        <v>1253.3</v>
      </c>
    </row>
    <row r="147" spans="1:6" ht="30" x14ac:dyDescent="0.25">
      <c r="A147" s="53" t="s">
        <v>123</v>
      </c>
      <c r="B147" s="54" t="s">
        <v>332</v>
      </c>
      <c r="C147" s="55" t="s">
        <v>335</v>
      </c>
      <c r="D147" s="54" t="s">
        <v>124</v>
      </c>
      <c r="E147" s="63">
        <f t="shared" si="5"/>
        <v>5487</v>
      </c>
      <c r="F147" s="63">
        <f t="shared" si="5"/>
        <v>1253.3</v>
      </c>
    </row>
    <row r="148" spans="1:6" ht="30" x14ac:dyDescent="0.25">
      <c r="A148" s="53" t="s">
        <v>126</v>
      </c>
      <c r="B148" s="54" t="s">
        <v>332</v>
      </c>
      <c r="C148" s="55" t="s">
        <v>335</v>
      </c>
      <c r="D148" s="54" t="s">
        <v>127</v>
      </c>
      <c r="E148" s="63">
        <f>6487-1000</f>
        <v>5487</v>
      </c>
      <c r="F148" s="63">
        <v>1253.3</v>
      </c>
    </row>
    <row r="149" spans="1:6" ht="42" customHeight="1" x14ac:dyDescent="0.25">
      <c r="A149" s="71" t="s">
        <v>85</v>
      </c>
      <c r="B149" s="72"/>
      <c r="C149" s="72"/>
      <c r="D149" s="51"/>
      <c r="E149" s="119">
        <f>E144+E139+E127+E119+E101+E66+E61+E53+E11</f>
        <v>92600.500000000015</v>
      </c>
      <c r="F149" s="119">
        <f>F144+F139+F127+F119+F101+F66+F61+F53+F11</f>
        <v>9468.9999999999982</v>
      </c>
    </row>
  </sheetData>
  <mergeCells count="8">
    <mergeCell ref="A8:F8"/>
    <mergeCell ref="A7:E7"/>
    <mergeCell ref="A6:E6"/>
    <mergeCell ref="B1:F1"/>
    <mergeCell ref="A2:F2"/>
    <mergeCell ref="A3:F3"/>
    <mergeCell ref="A4:F4"/>
    <mergeCell ref="A5:F5"/>
  </mergeCells>
  <pageMargins left="0.7" right="0.7" top="0.75" bottom="0.75" header="0.3" footer="0.3"/>
  <pageSetup paperSize="9" scale="70" fitToHeight="0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34"/>
  <sheetViews>
    <sheetView topLeftCell="A13" workbookViewId="0">
      <selection sqref="A1:D34"/>
    </sheetView>
  </sheetViews>
  <sheetFormatPr defaultRowHeight="15.75" x14ac:dyDescent="0.25"/>
  <cols>
    <col min="1" max="1" width="56" style="73" customWidth="1"/>
    <col min="2" max="2" width="14" customWidth="1"/>
    <col min="3" max="3" width="16.7109375" customWidth="1"/>
    <col min="4" max="4" width="15.28515625" customWidth="1"/>
    <col min="257" max="257" width="56" customWidth="1"/>
    <col min="258" max="258" width="11.85546875" customWidth="1"/>
    <col min="259" max="259" width="14" customWidth="1"/>
    <col min="513" max="513" width="56" customWidth="1"/>
    <col min="514" max="514" width="11.85546875" customWidth="1"/>
    <col min="515" max="515" width="14" customWidth="1"/>
    <col min="769" max="769" width="56" customWidth="1"/>
    <col min="770" max="770" width="11.85546875" customWidth="1"/>
    <col min="771" max="771" width="14" customWidth="1"/>
    <col min="1025" max="1025" width="56" customWidth="1"/>
    <col min="1026" max="1026" width="11.85546875" customWidth="1"/>
    <col min="1027" max="1027" width="14" customWidth="1"/>
    <col min="1281" max="1281" width="56" customWidth="1"/>
    <col min="1282" max="1282" width="11.85546875" customWidth="1"/>
    <col min="1283" max="1283" width="14" customWidth="1"/>
    <col min="1537" max="1537" width="56" customWidth="1"/>
    <col min="1538" max="1538" width="11.85546875" customWidth="1"/>
    <col min="1539" max="1539" width="14" customWidth="1"/>
    <col min="1793" max="1793" width="56" customWidth="1"/>
    <col min="1794" max="1794" width="11.85546875" customWidth="1"/>
    <col min="1795" max="1795" width="14" customWidth="1"/>
    <col min="2049" max="2049" width="56" customWidth="1"/>
    <col min="2050" max="2050" width="11.85546875" customWidth="1"/>
    <col min="2051" max="2051" width="14" customWidth="1"/>
    <col min="2305" max="2305" width="56" customWidth="1"/>
    <col min="2306" max="2306" width="11.85546875" customWidth="1"/>
    <col min="2307" max="2307" width="14" customWidth="1"/>
    <col min="2561" max="2561" width="56" customWidth="1"/>
    <col min="2562" max="2562" width="11.85546875" customWidth="1"/>
    <col min="2563" max="2563" width="14" customWidth="1"/>
    <col min="2817" max="2817" width="56" customWidth="1"/>
    <col min="2818" max="2818" width="11.85546875" customWidth="1"/>
    <col min="2819" max="2819" width="14" customWidth="1"/>
    <col min="3073" max="3073" width="56" customWidth="1"/>
    <col min="3074" max="3074" width="11.85546875" customWidth="1"/>
    <col min="3075" max="3075" width="14" customWidth="1"/>
    <col min="3329" max="3329" width="56" customWidth="1"/>
    <col min="3330" max="3330" width="11.85546875" customWidth="1"/>
    <col min="3331" max="3331" width="14" customWidth="1"/>
    <col min="3585" max="3585" width="56" customWidth="1"/>
    <col min="3586" max="3586" width="11.85546875" customWidth="1"/>
    <col min="3587" max="3587" width="14" customWidth="1"/>
    <col min="3841" max="3841" width="56" customWidth="1"/>
    <col min="3842" max="3842" width="11.85546875" customWidth="1"/>
    <col min="3843" max="3843" width="14" customWidth="1"/>
    <col min="4097" max="4097" width="56" customWidth="1"/>
    <col min="4098" max="4098" width="11.85546875" customWidth="1"/>
    <col min="4099" max="4099" width="14" customWidth="1"/>
    <col min="4353" max="4353" width="56" customWidth="1"/>
    <col min="4354" max="4354" width="11.85546875" customWidth="1"/>
    <col min="4355" max="4355" width="14" customWidth="1"/>
    <col min="4609" max="4609" width="56" customWidth="1"/>
    <col min="4610" max="4610" width="11.85546875" customWidth="1"/>
    <col min="4611" max="4611" width="14" customWidth="1"/>
    <col min="4865" max="4865" width="56" customWidth="1"/>
    <col min="4866" max="4866" width="11.85546875" customWidth="1"/>
    <col min="4867" max="4867" width="14" customWidth="1"/>
    <col min="5121" max="5121" width="56" customWidth="1"/>
    <col min="5122" max="5122" width="11.85546875" customWidth="1"/>
    <col min="5123" max="5123" width="14" customWidth="1"/>
    <col min="5377" max="5377" width="56" customWidth="1"/>
    <col min="5378" max="5378" width="11.85546875" customWidth="1"/>
    <col min="5379" max="5379" width="14" customWidth="1"/>
    <col min="5633" max="5633" width="56" customWidth="1"/>
    <col min="5634" max="5634" width="11.85546875" customWidth="1"/>
    <col min="5635" max="5635" width="14" customWidth="1"/>
    <col min="5889" max="5889" width="56" customWidth="1"/>
    <col min="5890" max="5890" width="11.85546875" customWidth="1"/>
    <col min="5891" max="5891" width="14" customWidth="1"/>
    <col min="6145" max="6145" width="56" customWidth="1"/>
    <col min="6146" max="6146" width="11.85546875" customWidth="1"/>
    <col min="6147" max="6147" width="14" customWidth="1"/>
    <col min="6401" max="6401" width="56" customWidth="1"/>
    <col min="6402" max="6402" width="11.85546875" customWidth="1"/>
    <col min="6403" max="6403" width="14" customWidth="1"/>
    <col min="6657" max="6657" width="56" customWidth="1"/>
    <col min="6658" max="6658" width="11.85546875" customWidth="1"/>
    <col min="6659" max="6659" width="14" customWidth="1"/>
    <col min="6913" max="6913" width="56" customWidth="1"/>
    <col min="6914" max="6914" width="11.85546875" customWidth="1"/>
    <col min="6915" max="6915" width="14" customWidth="1"/>
    <col min="7169" max="7169" width="56" customWidth="1"/>
    <col min="7170" max="7170" width="11.85546875" customWidth="1"/>
    <col min="7171" max="7171" width="14" customWidth="1"/>
    <col min="7425" max="7425" width="56" customWidth="1"/>
    <col min="7426" max="7426" width="11.85546875" customWidth="1"/>
    <col min="7427" max="7427" width="14" customWidth="1"/>
    <col min="7681" max="7681" width="56" customWidth="1"/>
    <col min="7682" max="7682" width="11.85546875" customWidth="1"/>
    <col min="7683" max="7683" width="14" customWidth="1"/>
    <col min="7937" max="7937" width="56" customWidth="1"/>
    <col min="7938" max="7938" width="11.85546875" customWidth="1"/>
    <col min="7939" max="7939" width="14" customWidth="1"/>
    <col min="8193" max="8193" width="56" customWidth="1"/>
    <col min="8194" max="8194" width="11.85546875" customWidth="1"/>
    <col min="8195" max="8195" width="14" customWidth="1"/>
    <col min="8449" max="8449" width="56" customWidth="1"/>
    <col min="8450" max="8450" width="11.85546875" customWidth="1"/>
    <col min="8451" max="8451" width="14" customWidth="1"/>
    <col min="8705" max="8705" width="56" customWidth="1"/>
    <col min="8706" max="8706" width="11.85546875" customWidth="1"/>
    <col min="8707" max="8707" width="14" customWidth="1"/>
    <col min="8961" max="8961" width="56" customWidth="1"/>
    <col min="8962" max="8962" width="11.85546875" customWidth="1"/>
    <col min="8963" max="8963" width="14" customWidth="1"/>
    <col min="9217" max="9217" width="56" customWidth="1"/>
    <col min="9218" max="9218" width="11.85546875" customWidth="1"/>
    <col min="9219" max="9219" width="14" customWidth="1"/>
    <col min="9473" max="9473" width="56" customWidth="1"/>
    <col min="9474" max="9474" width="11.85546875" customWidth="1"/>
    <col min="9475" max="9475" width="14" customWidth="1"/>
    <col min="9729" max="9729" width="56" customWidth="1"/>
    <col min="9730" max="9730" width="11.85546875" customWidth="1"/>
    <col min="9731" max="9731" width="14" customWidth="1"/>
    <col min="9985" max="9985" width="56" customWidth="1"/>
    <col min="9986" max="9986" width="11.85546875" customWidth="1"/>
    <col min="9987" max="9987" width="14" customWidth="1"/>
    <col min="10241" max="10241" width="56" customWidth="1"/>
    <col min="10242" max="10242" width="11.85546875" customWidth="1"/>
    <col min="10243" max="10243" width="14" customWidth="1"/>
    <col min="10497" max="10497" width="56" customWidth="1"/>
    <col min="10498" max="10498" width="11.85546875" customWidth="1"/>
    <col min="10499" max="10499" width="14" customWidth="1"/>
    <col min="10753" max="10753" width="56" customWidth="1"/>
    <col min="10754" max="10754" width="11.85546875" customWidth="1"/>
    <col min="10755" max="10755" width="14" customWidth="1"/>
    <col min="11009" max="11009" width="56" customWidth="1"/>
    <col min="11010" max="11010" width="11.85546875" customWidth="1"/>
    <col min="11011" max="11011" width="14" customWidth="1"/>
    <col min="11265" max="11265" width="56" customWidth="1"/>
    <col min="11266" max="11266" width="11.85546875" customWidth="1"/>
    <col min="11267" max="11267" width="14" customWidth="1"/>
    <col min="11521" max="11521" width="56" customWidth="1"/>
    <col min="11522" max="11522" width="11.85546875" customWidth="1"/>
    <col min="11523" max="11523" width="14" customWidth="1"/>
    <col min="11777" max="11777" width="56" customWidth="1"/>
    <col min="11778" max="11778" width="11.85546875" customWidth="1"/>
    <col min="11779" max="11779" width="14" customWidth="1"/>
    <col min="12033" max="12033" width="56" customWidth="1"/>
    <col min="12034" max="12034" width="11.85546875" customWidth="1"/>
    <col min="12035" max="12035" width="14" customWidth="1"/>
    <col min="12289" max="12289" width="56" customWidth="1"/>
    <col min="12290" max="12290" width="11.85546875" customWidth="1"/>
    <col min="12291" max="12291" width="14" customWidth="1"/>
    <col min="12545" max="12545" width="56" customWidth="1"/>
    <col min="12546" max="12546" width="11.85546875" customWidth="1"/>
    <col min="12547" max="12547" width="14" customWidth="1"/>
    <col min="12801" max="12801" width="56" customWidth="1"/>
    <col min="12802" max="12802" width="11.85546875" customWidth="1"/>
    <col min="12803" max="12803" width="14" customWidth="1"/>
    <col min="13057" max="13057" width="56" customWidth="1"/>
    <col min="13058" max="13058" width="11.85546875" customWidth="1"/>
    <col min="13059" max="13059" width="14" customWidth="1"/>
    <col min="13313" max="13313" width="56" customWidth="1"/>
    <col min="13314" max="13314" width="11.85546875" customWidth="1"/>
    <col min="13315" max="13315" width="14" customWidth="1"/>
    <col min="13569" max="13569" width="56" customWidth="1"/>
    <col min="13570" max="13570" width="11.85546875" customWidth="1"/>
    <col min="13571" max="13571" width="14" customWidth="1"/>
    <col min="13825" max="13825" width="56" customWidth="1"/>
    <col min="13826" max="13826" width="11.85546875" customWidth="1"/>
    <col min="13827" max="13827" width="14" customWidth="1"/>
    <col min="14081" max="14081" width="56" customWidth="1"/>
    <col min="14082" max="14082" width="11.85546875" customWidth="1"/>
    <col min="14083" max="14083" width="14" customWidth="1"/>
    <col min="14337" max="14337" width="56" customWidth="1"/>
    <col min="14338" max="14338" width="11.85546875" customWidth="1"/>
    <col min="14339" max="14339" width="14" customWidth="1"/>
    <col min="14593" max="14593" width="56" customWidth="1"/>
    <col min="14594" max="14594" width="11.85546875" customWidth="1"/>
    <col min="14595" max="14595" width="14" customWidth="1"/>
    <col min="14849" max="14849" width="56" customWidth="1"/>
    <col min="14850" max="14850" width="11.85546875" customWidth="1"/>
    <col min="14851" max="14851" width="14" customWidth="1"/>
    <col min="15105" max="15105" width="56" customWidth="1"/>
    <col min="15106" max="15106" width="11.85546875" customWidth="1"/>
    <col min="15107" max="15107" width="14" customWidth="1"/>
    <col min="15361" max="15361" width="56" customWidth="1"/>
    <col min="15362" max="15362" width="11.85546875" customWidth="1"/>
    <col min="15363" max="15363" width="14" customWidth="1"/>
    <col min="15617" max="15617" width="56" customWidth="1"/>
    <col min="15618" max="15618" width="11.85546875" customWidth="1"/>
    <col min="15619" max="15619" width="14" customWidth="1"/>
    <col min="15873" max="15873" width="56" customWidth="1"/>
    <col min="15874" max="15874" width="11.85546875" customWidth="1"/>
    <col min="15875" max="15875" width="14" customWidth="1"/>
    <col min="16129" max="16129" width="56" customWidth="1"/>
    <col min="16130" max="16130" width="11.85546875" customWidth="1"/>
    <col min="16131" max="16131" width="14" customWidth="1"/>
  </cols>
  <sheetData>
    <row r="1" spans="1:5" x14ac:dyDescent="0.25">
      <c r="B1" s="150" t="s">
        <v>339</v>
      </c>
      <c r="C1" s="150"/>
      <c r="D1" s="135"/>
    </row>
    <row r="2" spans="1:5" ht="15" x14ac:dyDescent="0.25">
      <c r="A2" s="149" t="s">
        <v>361</v>
      </c>
      <c r="B2" s="149"/>
      <c r="C2" s="149"/>
      <c r="D2" s="135"/>
    </row>
    <row r="3" spans="1:5" ht="15" x14ac:dyDescent="0.25">
      <c r="A3" s="139" t="s">
        <v>362</v>
      </c>
      <c r="B3" s="139"/>
      <c r="C3" s="139"/>
      <c r="D3" s="135"/>
    </row>
    <row r="4" spans="1:5" ht="15.75" customHeight="1" x14ac:dyDescent="0.25">
      <c r="A4" s="149" t="s">
        <v>358</v>
      </c>
      <c r="B4" s="149"/>
      <c r="C4" s="149"/>
      <c r="D4" s="146"/>
    </row>
    <row r="5" spans="1:5" ht="15" x14ac:dyDescent="0.25">
      <c r="A5" s="151" t="s">
        <v>430</v>
      </c>
      <c r="B5" s="151"/>
      <c r="C5" s="151"/>
      <c r="D5" s="147"/>
    </row>
    <row r="6" spans="1:5" ht="15" x14ac:dyDescent="0.25">
      <c r="A6" s="149"/>
      <c r="B6" s="149"/>
      <c r="C6" s="149"/>
      <c r="D6" s="5"/>
    </row>
    <row r="7" spans="1:5" ht="15" hidden="1" x14ac:dyDescent="0.25">
      <c r="A7" s="148"/>
      <c r="B7" s="148"/>
      <c r="C7" s="148"/>
      <c r="D7" s="78"/>
      <c r="E7" s="78"/>
    </row>
    <row r="8" spans="1:5" ht="102.75" customHeight="1" x14ac:dyDescent="0.25">
      <c r="A8" s="138" t="s">
        <v>371</v>
      </c>
      <c r="B8" s="138"/>
      <c r="C8" s="138"/>
    </row>
    <row r="9" spans="1:5" x14ac:dyDescent="0.25">
      <c r="C9" s="6" t="s">
        <v>4</v>
      </c>
    </row>
    <row r="10" spans="1:5" ht="47.25" x14ac:dyDescent="0.25">
      <c r="A10" s="74" t="s">
        <v>87</v>
      </c>
      <c r="B10" s="95" t="s">
        <v>89</v>
      </c>
      <c r="C10" s="95" t="s">
        <v>424</v>
      </c>
      <c r="D10" s="96" t="s">
        <v>429</v>
      </c>
    </row>
    <row r="11" spans="1:5" x14ac:dyDescent="0.25">
      <c r="A11" s="120" t="s">
        <v>427</v>
      </c>
      <c r="B11" s="80" t="s">
        <v>96</v>
      </c>
      <c r="C11" s="121">
        <f>C12+C13+C14+C15</f>
        <v>22168.3</v>
      </c>
      <c r="D11" s="121">
        <f>D12+D13+D14+D15</f>
        <v>4014.7999999999997</v>
      </c>
    </row>
    <row r="12" spans="1:5" ht="47.25" x14ac:dyDescent="0.25">
      <c r="A12" s="75" t="s">
        <v>98</v>
      </c>
      <c r="B12" s="122" t="s">
        <v>99</v>
      </c>
      <c r="C12" s="121">
        <v>1223.5</v>
      </c>
      <c r="D12" s="121">
        <v>226.1</v>
      </c>
    </row>
    <row r="13" spans="1:5" ht="63" x14ac:dyDescent="0.25">
      <c r="A13" s="75" t="s">
        <v>110</v>
      </c>
      <c r="B13" s="122" t="s">
        <v>111</v>
      </c>
      <c r="C13" s="121">
        <f>2637+60</f>
        <v>2697</v>
      </c>
      <c r="D13" s="121">
        <v>660.5</v>
      </c>
    </row>
    <row r="14" spans="1:5" ht="63" x14ac:dyDescent="0.25">
      <c r="A14" s="75" t="s">
        <v>138</v>
      </c>
      <c r="B14" s="122" t="s">
        <v>139</v>
      </c>
      <c r="C14" s="121">
        <f>16013.1+2204.7</f>
        <v>18217.8</v>
      </c>
      <c r="D14" s="121">
        <v>3112.5</v>
      </c>
    </row>
    <row r="15" spans="1:5" x14ac:dyDescent="0.25">
      <c r="A15" s="75" t="s">
        <v>167</v>
      </c>
      <c r="B15" s="122" t="s">
        <v>168</v>
      </c>
      <c r="C15" s="121">
        <v>30</v>
      </c>
      <c r="D15" s="121">
        <v>15.7</v>
      </c>
    </row>
    <row r="16" spans="1:5" ht="31.5" x14ac:dyDescent="0.25">
      <c r="A16" s="79" t="s">
        <v>175</v>
      </c>
      <c r="B16" s="122" t="s">
        <v>176</v>
      </c>
      <c r="C16" s="121">
        <f>C17</f>
        <v>406.5</v>
      </c>
      <c r="D16" s="121">
        <f>D17</f>
        <v>0.4</v>
      </c>
    </row>
    <row r="17" spans="1:4" ht="47.25" x14ac:dyDescent="0.25">
      <c r="A17" s="75" t="s">
        <v>178</v>
      </c>
      <c r="B17" s="122" t="s">
        <v>179</v>
      </c>
      <c r="C17" s="121">
        <v>406.5</v>
      </c>
      <c r="D17" s="121">
        <v>0.4</v>
      </c>
    </row>
    <row r="18" spans="1:4" x14ac:dyDescent="0.25">
      <c r="A18" s="80" t="s">
        <v>191</v>
      </c>
      <c r="B18" s="122" t="s">
        <v>192</v>
      </c>
      <c r="C18" s="121">
        <f>C19</f>
        <v>800</v>
      </c>
      <c r="D18" s="121">
        <f>D19</f>
        <v>0</v>
      </c>
    </row>
    <row r="19" spans="1:4" x14ac:dyDescent="0.25">
      <c r="A19" s="76" t="s">
        <v>194</v>
      </c>
      <c r="B19" s="122" t="s">
        <v>195</v>
      </c>
      <c r="C19" s="121">
        <v>800</v>
      </c>
      <c r="D19" s="121">
        <v>0</v>
      </c>
    </row>
    <row r="20" spans="1:4" x14ac:dyDescent="0.25">
      <c r="A20" s="79" t="s">
        <v>202</v>
      </c>
      <c r="B20" s="122" t="s">
        <v>203</v>
      </c>
      <c r="C20" s="121">
        <f>C21</f>
        <v>42071.5</v>
      </c>
      <c r="D20" s="121">
        <f>D21</f>
        <v>1086.5999999999999</v>
      </c>
    </row>
    <row r="21" spans="1:4" x14ac:dyDescent="0.25">
      <c r="A21" s="75" t="s">
        <v>205</v>
      </c>
      <c r="B21" s="122" t="s">
        <v>206</v>
      </c>
      <c r="C21" s="121">
        <f>31000+800+10271.5</f>
        <v>42071.5</v>
      </c>
      <c r="D21" s="121">
        <v>1086.5999999999999</v>
      </c>
    </row>
    <row r="22" spans="1:4" x14ac:dyDescent="0.25">
      <c r="A22" s="79" t="s">
        <v>263</v>
      </c>
      <c r="B22" s="122" t="s">
        <v>264</v>
      </c>
      <c r="C22" s="121">
        <f>C23+C24</f>
        <v>1280</v>
      </c>
      <c r="D22" s="121">
        <f>D23+D24</f>
        <v>49</v>
      </c>
    </row>
    <row r="23" spans="1:4" ht="31.5" x14ac:dyDescent="0.25">
      <c r="A23" s="77" t="s">
        <v>266</v>
      </c>
      <c r="B23" s="122" t="s">
        <v>267</v>
      </c>
      <c r="C23" s="121">
        <v>90</v>
      </c>
      <c r="D23" s="121">
        <v>0</v>
      </c>
    </row>
    <row r="24" spans="1:4" x14ac:dyDescent="0.25">
      <c r="A24" s="77" t="s">
        <v>397</v>
      </c>
      <c r="B24" s="122" t="s">
        <v>398</v>
      </c>
      <c r="C24" s="121">
        <v>1190</v>
      </c>
      <c r="D24" s="121">
        <v>49</v>
      </c>
    </row>
    <row r="25" spans="1:4" x14ac:dyDescent="0.25">
      <c r="A25" s="79" t="s">
        <v>274</v>
      </c>
      <c r="B25" s="122" t="s">
        <v>275</v>
      </c>
      <c r="C25" s="121">
        <f>C26</f>
        <v>7061.4</v>
      </c>
      <c r="D25" s="121">
        <f>D26</f>
        <v>504</v>
      </c>
    </row>
    <row r="26" spans="1:4" x14ac:dyDescent="0.25">
      <c r="A26" s="75" t="s">
        <v>277</v>
      </c>
      <c r="B26" s="122" t="s">
        <v>278</v>
      </c>
      <c r="C26" s="121">
        <f>6861.4+200</f>
        <v>7061.4</v>
      </c>
      <c r="D26" s="121">
        <v>504</v>
      </c>
    </row>
    <row r="27" spans="1:4" x14ac:dyDescent="0.25">
      <c r="A27" s="79" t="s">
        <v>290</v>
      </c>
      <c r="B27" s="122" t="s">
        <v>291</v>
      </c>
      <c r="C27" s="121">
        <f>C28+C29</f>
        <v>11374.2</v>
      </c>
      <c r="D27" s="121">
        <f>D28+D29</f>
        <v>2560.9</v>
      </c>
    </row>
    <row r="28" spans="1:4" x14ac:dyDescent="0.25">
      <c r="A28" s="77" t="s">
        <v>428</v>
      </c>
      <c r="B28" s="122" t="s">
        <v>420</v>
      </c>
      <c r="C28" s="121">
        <v>243.6</v>
      </c>
      <c r="D28" s="121">
        <v>40.6</v>
      </c>
    </row>
    <row r="29" spans="1:4" x14ac:dyDescent="0.25">
      <c r="A29" s="75" t="s">
        <v>302</v>
      </c>
      <c r="B29" s="122" t="s">
        <v>303</v>
      </c>
      <c r="C29" s="121">
        <v>11130.6</v>
      </c>
      <c r="D29" s="121">
        <v>2520.3000000000002</v>
      </c>
    </row>
    <row r="30" spans="1:4" x14ac:dyDescent="0.25">
      <c r="A30" s="79" t="s">
        <v>317</v>
      </c>
      <c r="B30" s="122" t="s">
        <v>318</v>
      </c>
      <c r="C30" s="121">
        <f>C31</f>
        <v>1951.6</v>
      </c>
      <c r="D30" s="121">
        <f>D31</f>
        <v>0</v>
      </c>
    </row>
    <row r="31" spans="1:4" x14ac:dyDescent="0.25">
      <c r="A31" s="75" t="s">
        <v>320</v>
      </c>
      <c r="B31" s="122" t="s">
        <v>321</v>
      </c>
      <c r="C31" s="121">
        <v>1951.6</v>
      </c>
      <c r="D31" s="121">
        <v>0</v>
      </c>
    </row>
    <row r="32" spans="1:4" x14ac:dyDescent="0.25">
      <c r="A32" s="80" t="s">
        <v>328</v>
      </c>
      <c r="B32" s="122" t="s">
        <v>329</v>
      </c>
      <c r="C32" s="121">
        <f>C33</f>
        <v>5487</v>
      </c>
      <c r="D32" s="121">
        <f>D33</f>
        <v>1253.3</v>
      </c>
    </row>
    <row r="33" spans="1:4" x14ac:dyDescent="0.25">
      <c r="A33" s="75" t="s">
        <v>331</v>
      </c>
      <c r="B33" s="122" t="s">
        <v>332</v>
      </c>
      <c r="C33" s="121">
        <f>6487-1000</f>
        <v>5487</v>
      </c>
      <c r="D33" s="121">
        <v>1253.3</v>
      </c>
    </row>
    <row r="34" spans="1:4" x14ac:dyDescent="0.25">
      <c r="A34" s="82" t="s">
        <v>85</v>
      </c>
      <c r="B34" s="123"/>
      <c r="C34" s="121">
        <f>C11+C16+C18+C20+C22+C25+C27+C30+C32</f>
        <v>92600.5</v>
      </c>
      <c r="D34" s="121">
        <f>D11+D16+D18+D20+D22+D25+D27+D30+D32</f>
        <v>9468.9999999999982</v>
      </c>
    </row>
  </sheetData>
  <mergeCells count="8">
    <mergeCell ref="A7:C7"/>
    <mergeCell ref="A8:C8"/>
    <mergeCell ref="A6:C6"/>
    <mergeCell ref="B1:D1"/>
    <mergeCell ref="A2:D2"/>
    <mergeCell ref="A3:D3"/>
    <mergeCell ref="A4:D4"/>
    <mergeCell ref="A5:D5"/>
  </mergeCells>
  <pageMargins left="0.7" right="0.7" top="0.75" bottom="0.75" header="0.3" footer="0.3"/>
  <pageSetup paperSize="9" scale="85" fitToHeight="0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20"/>
  <sheetViews>
    <sheetView workbookViewId="0">
      <selection sqref="A1:E16"/>
    </sheetView>
  </sheetViews>
  <sheetFormatPr defaultRowHeight="15" x14ac:dyDescent="0.25"/>
  <cols>
    <col min="1" max="1" width="5.7109375" style="3" customWidth="1"/>
    <col min="2" max="2" width="25.28515625" style="39" customWidth="1"/>
    <col min="3" max="3" width="61.5703125" style="39" customWidth="1"/>
    <col min="4" max="4" width="19.5703125" style="39" customWidth="1"/>
    <col min="5" max="5" width="22.5703125" style="3" customWidth="1"/>
    <col min="6" max="6" width="17.85546875" style="3" customWidth="1"/>
    <col min="7" max="256" width="9.140625" style="3"/>
    <col min="257" max="257" width="12.42578125" style="3" customWidth="1"/>
    <col min="258" max="258" width="28.28515625" style="3" customWidth="1"/>
    <col min="259" max="259" width="62.5703125" style="3" customWidth="1"/>
    <col min="260" max="260" width="18.140625" style="3" customWidth="1"/>
    <col min="261" max="261" width="0.140625" style="3" customWidth="1"/>
    <col min="262" max="512" width="9.140625" style="3"/>
    <col min="513" max="513" width="12.42578125" style="3" customWidth="1"/>
    <col min="514" max="514" width="28.28515625" style="3" customWidth="1"/>
    <col min="515" max="515" width="62.5703125" style="3" customWidth="1"/>
    <col min="516" max="516" width="18.140625" style="3" customWidth="1"/>
    <col min="517" max="517" width="0.140625" style="3" customWidth="1"/>
    <col min="518" max="768" width="9.140625" style="3"/>
    <col min="769" max="769" width="12.42578125" style="3" customWidth="1"/>
    <col min="770" max="770" width="28.28515625" style="3" customWidth="1"/>
    <col min="771" max="771" width="62.5703125" style="3" customWidth="1"/>
    <col min="772" max="772" width="18.140625" style="3" customWidth="1"/>
    <col min="773" max="773" width="0.140625" style="3" customWidth="1"/>
    <col min="774" max="1024" width="9.140625" style="3"/>
    <col min="1025" max="1025" width="12.42578125" style="3" customWidth="1"/>
    <col min="1026" max="1026" width="28.28515625" style="3" customWidth="1"/>
    <col min="1027" max="1027" width="62.5703125" style="3" customWidth="1"/>
    <col min="1028" max="1028" width="18.140625" style="3" customWidth="1"/>
    <col min="1029" max="1029" width="0.140625" style="3" customWidth="1"/>
    <col min="1030" max="1280" width="9.140625" style="3"/>
    <col min="1281" max="1281" width="12.42578125" style="3" customWidth="1"/>
    <col min="1282" max="1282" width="28.28515625" style="3" customWidth="1"/>
    <col min="1283" max="1283" width="62.5703125" style="3" customWidth="1"/>
    <col min="1284" max="1284" width="18.140625" style="3" customWidth="1"/>
    <col min="1285" max="1285" width="0.140625" style="3" customWidth="1"/>
    <col min="1286" max="1536" width="9.140625" style="3"/>
    <col min="1537" max="1537" width="12.42578125" style="3" customWidth="1"/>
    <col min="1538" max="1538" width="28.28515625" style="3" customWidth="1"/>
    <col min="1539" max="1539" width="62.5703125" style="3" customWidth="1"/>
    <col min="1540" max="1540" width="18.140625" style="3" customWidth="1"/>
    <col min="1541" max="1541" width="0.140625" style="3" customWidth="1"/>
    <col min="1542" max="1792" width="9.140625" style="3"/>
    <col min="1793" max="1793" width="12.42578125" style="3" customWidth="1"/>
    <col min="1794" max="1794" width="28.28515625" style="3" customWidth="1"/>
    <col min="1795" max="1795" width="62.5703125" style="3" customWidth="1"/>
    <col min="1796" max="1796" width="18.140625" style="3" customWidth="1"/>
    <col min="1797" max="1797" width="0.140625" style="3" customWidth="1"/>
    <col min="1798" max="2048" width="9.140625" style="3"/>
    <col min="2049" max="2049" width="12.42578125" style="3" customWidth="1"/>
    <col min="2050" max="2050" width="28.28515625" style="3" customWidth="1"/>
    <col min="2051" max="2051" width="62.5703125" style="3" customWidth="1"/>
    <col min="2052" max="2052" width="18.140625" style="3" customWidth="1"/>
    <col min="2053" max="2053" width="0.140625" style="3" customWidth="1"/>
    <col min="2054" max="2304" width="9.140625" style="3"/>
    <col min="2305" max="2305" width="12.42578125" style="3" customWidth="1"/>
    <col min="2306" max="2306" width="28.28515625" style="3" customWidth="1"/>
    <col min="2307" max="2307" width="62.5703125" style="3" customWidth="1"/>
    <col min="2308" max="2308" width="18.140625" style="3" customWidth="1"/>
    <col min="2309" max="2309" width="0.140625" style="3" customWidth="1"/>
    <col min="2310" max="2560" width="9.140625" style="3"/>
    <col min="2561" max="2561" width="12.42578125" style="3" customWidth="1"/>
    <col min="2562" max="2562" width="28.28515625" style="3" customWidth="1"/>
    <col min="2563" max="2563" width="62.5703125" style="3" customWidth="1"/>
    <col min="2564" max="2564" width="18.140625" style="3" customWidth="1"/>
    <col min="2565" max="2565" width="0.140625" style="3" customWidth="1"/>
    <col min="2566" max="2816" width="9.140625" style="3"/>
    <col min="2817" max="2817" width="12.42578125" style="3" customWidth="1"/>
    <col min="2818" max="2818" width="28.28515625" style="3" customWidth="1"/>
    <col min="2819" max="2819" width="62.5703125" style="3" customWidth="1"/>
    <col min="2820" max="2820" width="18.140625" style="3" customWidth="1"/>
    <col min="2821" max="2821" width="0.140625" style="3" customWidth="1"/>
    <col min="2822" max="3072" width="9.140625" style="3"/>
    <col min="3073" max="3073" width="12.42578125" style="3" customWidth="1"/>
    <col min="3074" max="3074" width="28.28515625" style="3" customWidth="1"/>
    <col min="3075" max="3075" width="62.5703125" style="3" customWidth="1"/>
    <col min="3076" max="3076" width="18.140625" style="3" customWidth="1"/>
    <col min="3077" max="3077" width="0.140625" style="3" customWidth="1"/>
    <col min="3078" max="3328" width="9.140625" style="3"/>
    <col min="3329" max="3329" width="12.42578125" style="3" customWidth="1"/>
    <col min="3330" max="3330" width="28.28515625" style="3" customWidth="1"/>
    <col min="3331" max="3331" width="62.5703125" style="3" customWidth="1"/>
    <col min="3332" max="3332" width="18.140625" style="3" customWidth="1"/>
    <col min="3333" max="3333" width="0.140625" style="3" customWidth="1"/>
    <col min="3334" max="3584" width="9.140625" style="3"/>
    <col min="3585" max="3585" width="12.42578125" style="3" customWidth="1"/>
    <col min="3586" max="3586" width="28.28515625" style="3" customWidth="1"/>
    <col min="3587" max="3587" width="62.5703125" style="3" customWidth="1"/>
    <col min="3588" max="3588" width="18.140625" style="3" customWidth="1"/>
    <col min="3589" max="3589" width="0.140625" style="3" customWidth="1"/>
    <col min="3590" max="3840" width="9.140625" style="3"/>
    <col min="3841" max="3841" width="12.42578125" style="3" customWidth="1"/>
    <col min="3842" max="3842" width="28.28515625" style="3" customWidth="1"/>
    <col min="3843" max="3843" width="62.5703125" style="3" customWidth="1"/>
    <col min="3844" max="3844" width="18.140625" style="3" customWidth="1"/>
    <col min="3845" max="3845" width="0.140625" style="3" customWidth="1"/>
    <col min="3846" max="4096" width="9.140625" style="3"/>
    <col min="4097" max="4097" width="12.42578125" style="3" customWidth="1"/>
    <col min="4098" max="4098" width="28.28515625" style="3" customWidth="1"/>
    <col min="4099" max="4099" width="62.5703125" style="3" customWidth="1"/>
    <col min="4100" max="4100" width="18.140625" style="3" customWidth="1"/>
    <col min="4101" max="4101" width="0.140625" style="3" customWidth="1"/>
    <col min="4102" max="4352" width="9.140625" style="3"/>
    <col min="4353" max="4353" width="12.42578125" style="3" customWidth="1"/>
    <col min="4354" max="4354" width="28.28515625" style="3" customWidth="1"/>
    <col min="4355" max="4355" width="62.5703125" style="3" customWidth="1"/>
    <col min="4356" max="4356" width="18.140625" style="3" customWidth="1"/>
    <col min="4357" max="4357" width="0.140625" style="3" customWidth="1"/>
    <col min="4358" max="4608" width="9.140625" style="3"/>
    <col min="4609" max="4609" width="12.42578125" style="3" customWidth="1"/>
    <col min="4610" max="4610" width="28.28515625" style="3" customWidth="1"/>
    <col min="4611" max="4611" width="62.5703125" style="3" customWidth="1"/>
    <col min="4612" max="4612" width="18.140625" style="3" customWidth="1"/>
    <col min="4613" max="4613" width="0.140625" style="3" customWidth="1"/>
    <col min="4614" max="4864" width="9.140625" style="3"/>
    <col min="4865" max="4865" width="12.42578125" style="3" customWidth="1"/>
    <col min="4866" max="4866" width="28.28515625" style="3" customWidth="1"/>
    <col min="4867" max="4867" width="62.5703125" style="3" customWidth="1"/>
    <col min="4868" max="4868" width="18.140625" style="3" customWidth="1"/>
    <col min="4869" max="4869" width="0.140625" style="3" customWidth="1"/>
    <col min="4870" max="5120" width="9.140625" style="3"/>
    <col min="5121" max="5121" width="12.42578125" style="3" customWidth="1"/>
    <col min="5122" max="5122" width="28.28515625" style="3" customWidth="1"/>
    <col min="5123" max="5123" width="62.5703125" style="3" customWidth="1"/>
    <col min="5124" max="5124" width="18.140625" style="3" customWidth="1"/>
    <col min="5125" max="5125" width="0.140625" style="3" customWidth="1"/>
    <col min="5126" max="5376" width="9.140625" style="3"/>
    <col min="5377" max="5377" width="12.42578125" style="3" customWidth="1"/>
    <col min="5378" max="5378" width="28.28515625" style="3" customWidth="1"/>
    <col min="5379" max="5379" width="62.5703125" style="3" customWidth="1"/>
    <col min="5380" max="5380" width="18.140625" style="3" customWidth="1"/>
    <col min="5381" max="5381" width="0.140625" style="3" customWidth="1"/>
    <col min="5382" max="5632" width="9.140625" style="3"/>
    <col min="5633" max="5633" width="12.42578125" style="3" customWidth="1"/>
    <col min="5634" max="5634" width="28.28515625" style="3" customWidth="1"/>
    <col min="5635" max="5635" width="62.5703125" style="3" customWidth="1"/>
    <col min="5636" max="5636" width="18.140625" style="3" customWidth="1"/>
    <col min="5637" max="5637" width="0.140625" style="3" customWidth="1"/>
    <col min="5638" max="5888" width="9.140625" style="3"/>
    <col min="5889" max="5889" width="12.42578125" style="3" customWidth="1"/>
    <col min="5890" max="5890" width="28.28515625" style="3" customWidth="1"/>
    <col min="5891" max="5891" width="62.5703125" style="3" customWidth="1"/>
    <col min="5892" max="5892" width="18.140625" style="3" customWidth="1"/>
    <col min="5893" max="5893" width="0.140625" style="3" customWidth="1"/>
    <col min="5894" max="6144" width="9.140625" style="3"/>
    <col min="6145" max="6145" width="12.42578125" style="3" customWidth="1"/>
    <col min="6146" max="6146" width="28.28515625" style="3" customWidth="1"/>
    <col min="6147" max="6147" width="62.5703125" style="3" customWidth="1"/>
    <col min="6148" max="6148" width="18.140625" style="3" customWidth="1"/>
    <col min="6149" max="6149" width="0.140625" style="3" customWidth="1"/>
    <col min="6150" max="6400" width="9.140625" style="3"/>
    <col min="6401" max="6401" width="12.42578125" style="3" customWidth="1"/>
    <col min="6402" max="6402" width="28.28515625" style="3" customWidth="1"/>
    <col min="6403" max="6403" width="62.5703125" style="3" customWidth="1"/>
    <col min="6404" max="6404" width="18.140625" style="3" customWidth="1"/>
    <col min="6405" max="6405" width="0.140625" style="3" customWidth="1"/>
    <col min="6406" max="6656" width="9.140625" style="3"/>
    <col min="6657" max="6657" width="12.42578125" style="3" customWidth="1"/>
    <col min="6658" max="6658" width="28.28515625" style="3" customWidth="1"/>
    <col min="6659" max="6659" width="62.5703125" style="3" customWidth="1"/>
    <col min="6660" max="6660" width="18.140625" style="3" customWidth="1"/>
    <col min="6661" max="6661" width="0.140625" style="3" customWidth="1"/>
    <col min="6662" max="6912" width="9.140625" style="3"/>
    <col min="6913" max="6913" width="12.42578125" style="3" customWidth="1"/>
    <col min="6914" max="6914" width="28.28515625" style="3" customWidth="1"/>
    <col min="6915" max="6915" width="62.5703125" style="3" customWidth="1"/>
    <col min="6916" max="6916" width="18.140625" style="3" customWidth="1"/>
    <col min="6917" max="6917" width="0.140625" style="3" customWidth="1"/>
    <col min="6918" max="7168" width="9.140625" style="3"/>
    <col min="7169" max="7169" width="12.42578125" style="3" customWidth="1"/>
    <col min="7170" max="7170" width="28.28515625" style="3" customWidth="1"/>
    <col min="7171" max="7171" width="62.5703125" style="3" customWidth="1"/>
    <col min="7172" max="7172" width="18.140625" style="3" customWidth="1"/>
    <col min="7173" max="7173" width="0.140625" style="3" customWidth="1"/>
    <col min="7174" max="7424" width="9.140625" style="3"/>
    <col min="7425" max="7425" width="12.42578125" style="3" customWidth="1"/>
    <col min="7426" max="7426" width="28.28515625" style="3" customWidth="1"/>
    <col min="7427" max="7427" width="62.5703125" style="3" customWidth="1"/>
    <col min="7428" max="7428" width="18.140625" style="3" customWidth="1"/>
    <col min="7429" max="7429" width="0.140625" style="3" customWidth="1"/>
    <col min="7430" max="7680" width="9.140625" style="3"/>
    <col min="7681" max="7681" width="12.42578125" style="3" customWidth="1"/>
    <col min="7682" max="7682" width="28.28515625" style="3" customWidth="1"/>
    <col min="7683" max="7683" width="62.5703125" style="3" customWidth="1"/>
    <col min="7684" max="7684" width="18.140625" style="3" customWidth="1"/>
    <col min="7685" max="7685" width="0.140625" style="3" customWidth="1"/>
    <col min="7686" max="7936" width="9.140625" style="3"/>
    <col min="7937" max="7937" width="12.42578125" style="3" customWidth="1"/>
    <col min="7938" max="7938" width="28.28515625" style="3" customWidth="1"/>
    <col min="7939" max="7939" width="62.5703125" style="3" customWidth="1"/>
    <col min="7940" max="7940" width="18.140625" style="3" customWidth="1"/>
    <col min="7941" max="7941" width="0.140625" style="3" customWidth="1"/>
    <col min="7942" max="8192" width="9.140625" style="3"/>
    <col min="8193" max="8193" width="12.42578125" style="3" customWidth="1"/>
    <col min="8194" max="8194" width="28.28515625" style="3" customWidth="1"/>
    <col min="8195" max="8195" width="62.5703125" style="3" customWidth="1"/>
    <col min="8196" max="8196" width="18.140625" style="3" customWidth="1"/>
    <col min="8197" max="8197" width="0.140625" style="3" customWidth="1"/>
    <col min="8198" max="8448" width="9.140625" style="3"/>
    <col min="8449" max="8449" width="12.42578125" style="3" customWidth="1"/>
    <col min="8450" max="8450" width="28.28515625" style="3" customWidth="1"/>
    <col min="8451" max="8451" width="62.5703125" style="3" customWidth="1"/>
    <col min="8452" max="8452" width="18.140625" style="3" customWidth="1"/>
    <col min="8453" max="8453" width="0.140625" style="3" customWidth="1"/>
    <col min="8454" max="8704" width="9.140625" style="3"/>
    <col min="8705" max="8705" width="12.42578125" style="3" customWidth="1"/>
    <col min="8706" max="8706" width="28.28515625" style="3" customWidth="1"/>
    <col min="8707" max="8707" width="62.5703125" style="3" customWidth="1"/>
    <col min="8708" max="8708" width="18.140625" style="3" customWidth="1"/>
    <col min="8709" max="8709" width="0.140625" style="3" customWidth="1"/>
    <col min="8710" max="8960" width="9.140625" style="3"/>
    <col min="8961" max="8961" width="12.42578125" style="3" customWidth="1"/>
    <col min="8962" max="8962" width="28.28515625" style="3" customWidth="1"/>
    <col min="8963" max="8963" width="62.5703125" style="3" customWidth="1"/>
    <col min="8964" max="8964" width="18.140625" style="3" customWidth="1"/>
    <col min="8965" max="8965" width="0.140625" style="3" customWidth="1"/>
    <col min="8966" max="9216" width="9.140625" style="3"/>
    <col min="9217" max="9217" width="12.42578125" style="3" customWidth="1"/>
    <col min="9218" max="9218" width="28.28515625" style="3" customWidth="1"/>
    <col min="9219" max="9219" width="62.5703125" style="3" customWidth="1"/>
    <col min="9220" max="9220" width="18.140625" style="3" customWidth="1"/>
    <col min="9221" max="9221" width="0.140625" style="3" customWidth="1"/>
    <col min="9222" max="9472" width="9.140625" style="3"/>
    <col min="9473" max="9473" width="12.42578125" style="3" customWidth="1"/>
    <col min="9474" max="9474" width="28.28515625" style="3" customWidth="1"/>
    <col min="9475" max="9475" width="62.5703125" style="3" customWidth="1"/>
    <col min="9476" max="9476" width="18.140625" style="3" customWidth="1"/>
    <col min="9477" max="9477" width="0.140625" style="3" customWidth="1"/>
    <col min="9478" max="9728" width="9.140625" style="3"/>
    <col min="9729" max="9729" width="12.42578125" style="3" customWidth="1"/>
    <col min="9730" max="9730" width="28.28515625" style="3" customWidth="1"/>
    <col min="9731" max="9731" width="62.5703125" style="3" customWidth="1"/>
    <col min="9732" max="9732" width="18.140625" style="3" customWidth="1"/>
    <col min="9733" max="9733" width="0.140625" style="3" customWidth="1"/>
    <col min="9734" max="9984" width="9.140625" style="3"/>
    <col min="9985" max="9985" width="12.42578125" style="3" customWidth="1"/>
    <col min="9986" max="9986" width="28.28515625" style="3" customWidth="1"/>
    <col min="9987" max="9987" width="62.5703125" style="3" customWidth="1"/>
    <col min="9988" max="9988" width="18.140625" style="3" customWidth="1"/>
    <col min="9989" max="9989" width="0.140625" style="3" customWidth="1"/>
    <col min="9990" max="10240" width="9.140625" style="3"/>
    <col min="10241" max="10241" width="12.42578125" style="3" customWidth="1"/>
    <col min="10242" max="10242" width="28.28515625" style="3" customWidth="1"/>
    <col min="10243" max="10243" width="62.5703125" style="3" customWidth="1"/>
    <col min="10244" max="10244" width="18.140625" style="3" customWidth="1"/>
    <col min="10245" max="10245" width="0.140625" style="3" customWidth="1"/>
    <col min="10246" max="10496" width="9.140625" style="3"/>
    <col min="10497" max="10497" width="12.42578125" style="3" customWidth="1"/>
    <col min="10498" max="10498" width="28.28515625" style="3" customWidth="1"/>
    <col min="10499" max="10499" width="62.5703125" style="3" customWidth="1"/>
    <col min="10500" max="10500" width="18.140625" style="3" customWidth="1"/>
    <col min="10501" max="10501" width="0.140625" style="3" customWidth="1"/>
    <col min="10502" max="10752" width="9.140625" style="3"/>
    <col min="10753" max="10753" width="12.42578125" style="3" customWidth="1"/>
    <col min="10754" max="10754" width="28.28515625" style="3" customWidth="1"/>
    <col min="10755" max="10755" width="62.5703125" style="3" customWidth="1"/>
    <col min="10756" max="10756" width="18.140625" style="3" customWidth="1"/>
    <col min="10757" max="10757" width="0.140625" style="3" customWidth="1"/>
    <col min="10758" max="11008" width="9.140625" style="3"/>
    <col min="11009" max="11009" width="12.42578125" style="3" customWidth="1"/>
    <col min="11010" max="11010" width="28.28515625" style="3" customWidth="1"/>
    <col min="11011" max="11011" width="62.5703125" style="3" customWidth="1"/>
    <col min="11012" max="11012" width="18.140625" style="3" customWidth="1"/>
    <col min="11013" max="11013" width="0.140625" style="3" customWidth="1"/>
    <col min="11014" max="11264" width="9.140625" style="3"/>
    <col min="11265" max="11265" width="12.42578125" style="3" customWidth="1"/>
    <col min="11266" max="11266" width="28.28515625" style="3" customWidth="1"/>
    <col min="11267" max="11267" width="62.5703125" style="3" customWidth="1"/>
    <col min="11268" max="11268" width="18.140625" style="3" customWidth="1"/>
    <col min="11269" max="11269" width="0.140625" style="3" customWidth="1"/>
    <col min="11270" max="11520" width="9.140625" style="3"/>
    <col min="11521" max="11521" width="12.42578125" style="3" customWidth="1"/>
    <col min="11522" max="11522" width="28.28515625" style="3" customWidth="1"/>
    <col min="11523" max="11523" width="62.5703125" style="3" customWidth="1"/>
    <col min="11524" max="11524" width="18.140625" style="3" customWidth="1"/>
    <col min="11525" max="11525" width="0.140625" style="3" customWidth="1"/>
    <col min="11526" max="11776" width="9.140625" style="3"/>
    <col min="11777" max="11777" width="12.42578125" style="3" customWidth="1"/>
    <col min="11778" max="11778" width="28.28515625" style="3" customWidth="1"/>
    <col min="11779" max="11779" width="62.5703125" style="3" customWidth="1"/>
    <col min="11780" max="11780" width="18.140625" style="3" customWidth="1"/>
    <col min="11781" max="11781" width="0.140625" style="3" customWidth="1"/>
    <col min="11782" max="12032" width="9.140625" style="3"/>
    <col min="12033" max="12033" width="12.42578125" style="3" customWidth="1"/>
    <col min="12034" max="12034" width="28.28515625" style="3" customWidth="1"/>
    <col min="12035" max="12035" width="62.5703125" style="3" customWidth="1"/>
    <col min="12036" max="12036" width="18.140625" style="3" customWidth="1"/>
    <col min="12037" max="12037" width="0.140625" style="3" customWidth="1"/>
    <col min="12038" max="12288" width="9.140625" style="3"/>
    <col min="12289" max="12289" width="12.42578125" style="3" customWidth="1"/>
    <col min="12290" max="12290" width="28.28515625" style="3" customWidth="1"/>
    <col min="12291" max="12291" width="62.5703125" style="3" customWidth="1"/>
    <col min="12292" max="12292" width="18.140625" style="3" customWidth="1"/>
    <col min="12293" max="12293" width="0.140625" style="3" customWidth="1"/>
    <col min="12294" max="12544" width="9.140625" style="3"/>
    <col min="12545" max="12545" width="12.42578125" style="3" customWidth="1"/>
    <col min="12546" max="12546" width="28.28515625" style="3" customWidth="1"/>
    <col min="12547" max="12547" width="62.5703125" style="3" customWidth="1"/>
    <col min="12548" max="12548" width="18.140625" style="3" customWidth="1"/>
    <col min="12549" max="12549" width="0.140625" style="3" customWidth="1"/>
    <col min="12550" max="12800" width="9.140625" style="3"/>
    <col min="12801" max="12801" width="12.42578125" style="3" customWidth="1"/>
    <col min="12802" max="12802" width="28.28515625" style="3" customWidth="1"/>
    <col min="12803" max="12803" width="62.5703125" style="3" customWidth="1"/>
    <col min="12804" max="12804" width="18.140625" style="3" customWidth="1"/>
    <col min="12805" max="12805" width="0.140625" style="3" customWidth="1"/>
    <col min="12806" max="13056" width="9.140625" style="3"/>
    <col min="13057" max="13057" width="12.42578125" style="3" customWidth="1"/>
    <col min="13058" max="13058" width="28.28515625" style="3" customWidth="1"/>
    <col min="13059" max="13059" width="62.5703125" style="3" customWidth="1"/>
    <col min="13060" max="13060" width="18.140625" style="3" customWidth="1"/>
    <col min="13061" max="13061" width="0.140625" style="3" customWidth="1"/>
    <col min="13062" max="13312" width="9.140625" style="3"/>
    <col min="13313" max="13313" width="12.42578125" style="3" customWidth="1"/>
    <col min="13314" max="13314" width="28.28515625" style="3" customWidth="1"/>
    <col min="13315" max="13315" width="62.5703125" style="3" customWidth="1"/>
    <col min="13316" max="13316" width="18.140625" style="3" customWidth="1"/>
    <col min="13317" max="13317" width="0.140625" style="3" customWidth="1"/>
    <col min="13318" max="13568" width="9.140625" style="3"/>
    <col min="13569" max="13569" width="12.42578125" style="3" customWidth="1"/>
    <col min="13570" max="13570" width="28.28515625" style="3" customWidth="1"/>
    <col min="13571" max="13571" width="62.5703125" style="3" customWidth="1"/>
    <col min="13572" max="13572" width="18.140625" style="3" customWidth="1"/>
    <col min="13573" max="13573" width="0.140625" style="3" customWidth="1"/>
    <col min="13574" max="13824" width="9.140625" style="3"/>
    <col min="13825" max="13825" width="12.42578125" style="3" customWidth="1"/>
    <col min="13826" max="13826" width="28.28515625" style="3" customWidth="1"/>
    <col min="13827" max="13827" width="62.5703125" style="3" customWidth="1"/>
    <col min="13828" max="13828" width="18.140625" style="3" customWidth="1"/>
    <col min="13829" max="13829" width="0.140625" style="3" customWidth="1"/>
    <col min="13830" max="14080" width="9.140625" style="3"/>
    <col min="14081" max="14081" width="12.42578125" style="3" customWidth="1"/>
    <col min="14082" max="14082" width="28.28515625" style="3" customWidth="1"/>
    <col min="14083" max="14083" width="62.5703125" style="3" customWidth="1"/>
    <col min="14084" max="14084" width="18.140625" style="3" customWidth="1"/>
    <col min="14085" max="14085" width="0.140625" style="3" customWidth="1"/>
    <col min="14086" max="14336" width="9.140625" style="3"/>
    <col min="14337" max="14337" width="12.42578125" style="3" customWidth="1"/>
    <col min="14338" max="14338" width="28.28515625" style="3" customWidth="1"/>
    <col min="14339" max="14339" width="62.5703125" style="3" customWidth="1"/>
    <col min="14340" max="14340" width="18.140625" style="3" customWidth="1"/>
    <col min="14341" max="14341" width="0.140625" style="3" customWidth="1"/>
    <col min="14342" max="14592" width="9.140625" style="3"/>
    <col min="14593" max="14593" width="12.42578125" style="3" customWidth="1"/>
    <col min="14594" max="14594" width="28.28515625" style="3" customWidth="1"/>
    <col min="14595" max="14595" width="62.5703125" style="3" customWidth="1"/>
    <col min="14596" max="14596" width="18.140625" style="3" customWidth="1"/>
    <col min="14597" max="14597" width="0.140625" style="3" customWidth="1"/>
    <col min="14598" max="14848" width="9.140625" style="3"/>
    <col min="14849" max="14849" width="12.42578125" style="3" customWidth="1"/>
    <col min="14850" max="14850" width="28.28515625" style="3" customWidth="1"/>
    <col min="14851" max="14851" width="62.5703125" style="3" customWidth="1"/>
    <col min="14852" max="14852" width="18.140625" style="3" customWidth="1"/>
    <col min="14853" max="14853" width="0.140625" style="3" customWidth="1"/>
    <col min="14854" max="15104" width="9.140625" style="3"/>
    <col min="15105" max="15105" width="12.42578125" style="3" customWidth="1"/>
    <col min="15106" max="15106" width="28.28515625" style="3" customWidth="1"/>
    <col min="15107" max="15107" width="62.5703125" style="3" customWidth="1"/>
    <col min="15108" max="15108" width="18.140625" style="3" customWidth="1"/>
    <col min="15109" max="15109" width="0.140625" style="3" customWidth="1"/>
    <col min="15110" max="15360" width="9.140625" style="3"/>
    <col min="15361" max="15361" width="12.42578125" style="3" customWidth="1"/>
    <col min="15362" max="15362" width="28.28515625" style="3" customWidth="1"/>
    <col min="15363" max="15363" width="62.5703125" style="3" customWidth="1"/>
    <col min="15364" max="15364" width="18.140625" style="3" customWidth="1"/>
    <col min="15365" max="15365" width="0.140625" style="3" customWidth="1"/>
    <col min="15366" max="15616" width="9.140625" style="3"/>
    <col min="15617" max="15617" width="12.42578125" style="3" customWidth="1"/>
    <col min="15618" max="15618" width="28.28515625" style="3" customWidth="1"/>
    <col min="15619" max="15619" width="62.5703125" style="3" customWidth="1"/>
    <col min="15620" max="15620" width="18.140625" style="3" customWidth="1"/>
    <col min="15621" max="15621" width="0.140625" style="3" customWidth="1"/>
    <col min="15622" max="15872" width="9.140625" style="3"/>
    <col min="15873" max="15873" width="12.42578125" style="3" customWidth="1"/>
    <col min="15874" max="15874" width="28.28515625" style="3" customWidth="1"/>
    <col min="15875" max="15875" width="62.5703125" style="3" customWidth="1"/>
    <col min="15876" max="15876" width="18.140625" style="3" customWidth="1"/>
    <col min="15877" max="15877" width="0.140625" style="3" customWidth="1"/>
    <col min="15878" max="16128" width="9.140625" style="3"/>
    <col min="16129" max="16129" width="12.42578125" style="3" customWidth="1"/>
    <col min="16130" max="16130" width="28.28515625" style="3" customWidth="1"/>
    <col min="16131" max="16131" width="62.5703125" style="3" customWidth="1"/>
    <col min="16132" max="16132" width="18.140625" style="3" customWidth="1"/>
    <col min="16133" max="16133" width="0.140625" style="3" customWidth="1"/>
    <col min="16134" max="16384" width="9.140625" style="3"/>
  </cols>
  <sheetData>
    <row r="1" spans="1:8" customFormat="1" ht="15" customHeight="1" x14ac:dyDescent="0.25">
      <c r="A1" s="41"/>
      <c r="B1" s="83"/>
      <c r="C1" s="152" t="s">
        <v>355</v>
      </c>
      <c r="D1" s="152"/>
      <c r="E1" s="152"/>
    </row>
    <row r="2" spans="1:8" customFormat="1" ht="15" customHeight="1" x14ac:dyDescent="0.25">
      <c r="A2" s="156" t="s">
        <v>356</v>
      </c>
      <c r="B2" s="157"/>
      <c r="C2" s="157"/>
      <c r="D2" s="157"/>
      <c r="E2" s="158"/>
      <c r="F2" s="152"/>
      <c r="G2" s="152"/>
      <c r="H2" s="152"/>
    </row>
    <row r="3" spans="1:8" customFormat="1" ht="15" customHeight="1" x14ac:dyDescent="0.25">
      <c r="A3" s="159" t="s">
        <v>363</v>
      </c>
      <c r="B3" s="159"/>
      <c r="C3" s="159"/>
      <c r="D3" s="159"/>
      <c r="E3" s="159"/>
      <c r="F3" s="91"/>
      <c r="G3" s="153"/>
      <c r="H3" s="153"/>
    </row>
    <row r="4" spans="1:8" customFormat="1" ht="15" customHeight="1" x14ac:dyDescent="0.25">
      <c r="A4" s="159" t="s">
        <v>358</v>
      </c>
      <c r="B4" s="159"/>
      <c r="C4" s="159"/>
      <c r="D4" s="159"/>
      <c r="E4" s="159"/>
      <c r="F4" s="91"/>
      <c r="G4" s="92"/>
      <c r="H4" s="92"/>
    </row>
    <row r="5" spans="1:8" customFormat="1" ht="15" customHeight="1" x14ac:dyDescent="0.25">
      <c r="A5" s="160" t="s">
        <v>430</v>
      </c>
      <c r="B5" s="160"/>
      <c r="C5" s="160"/>
      <c r="D5" s="160"/>
      <c r="E5" s="160"/>
    </row>
    <row r="6" spans="1:8" customFormat="1" ht="8.25" customHeight="1" x14ac:dyDescent="0.35">
      <c r="A6" s="161"/>
      <c r="B6" s="162"/>
      <c r="C6" s="162"/>
      <c r="D6" s="162"/>
      <c r="E6" s="162"/>
    </row>
    <row r="7" spans="1:8" customFormat="1" ht="43.5" customHeight="1" x14ac:dyDescent="0.25">
      <c r="A7" s="138" t="s">
        <v>372</v>
      </c>
      <c r="B7" s="138"/>
      <c r="C7" s="138"/>
      <c r="D7" s="138"/>
      <c r="E7" s="138"/>
    </row>
    <row r="8" spans="1:8" customFormat="1" ht="15.75" x14ac:dyDescent="0.25">
      <c r="A8" s="41"/>
      <c r="B8" s="4"/>
      <c r="C8" s="4"/>
      <c r="E8" s="6" t="s">
        <v>4</v>
      </c>
    </row>
    <row r="9" spans="1:8" customFormat="1" ht="6" customHeight="1" x14ac:dyDescent="0.25">
      <c r="A9" s="41"/>
      <c r="B9" s="4"/>
      <c r="C9" s="4"/>
      <c r="E9" s="6"/>
      <c r="F9" s="5"/>
    </row>
    <row r="10" spans="1:8" customFormat="1" ht="53.25" customHeight="1" x14ac:dyDescent="0.25">
      <c r="A10" s="154" t="s">
        <v>5</v>
      </c>
      <c r="B10" s="155"/>
      <c r="C10" s="45" t="s">
        <v>352</v>
      </c>
      <c r="D10" s="95" t="s">
        <v>374</v>
      </c>
      <c r="E10" s="96" t="s">
        <v>375</v>
      </c>
    </row>
    <row r="11" spans="1:8" s="8" customFormat="1" ht="28.5" x14ac:dyDescent="0.25">
      <c r="A11" s="84" t="s">
        <v>9</v>
      </c>
      <c r="B11" s="85" t="s">
        <v>340</v>
      </c>
      <c r="C11" s="13" t="s">
        <v>341</v>
      </c>
      <c r="D11" s="86">
        <f>D12</f>
        <v>10321.399999999994</v>
      </c>
      <c r="E11" s="86">
        <f>E12</f>
        <v>-7756.0999999999985</v>
      </c>
      <c r="G11"/>
    </row>
    <row r="12" spans="1:8" ht="28.5" x14ac:dyDescent="0.25">
      <c r="A12" s="84" t="s">
        <v>9</v>
      </c>
      <c r="B12" s="85" t="s">
        <v>342</v>
      </c>
      <c r="C12" s="13" t="s">
        <v>343</v>
      </c>
      <c r="D12" s="86">
        <f>D13+D15</f>
        <v>10321.399999999994</v>
      </c>
      <c r="E12" s="86">
        <f>E13+E15</f>
        <v>-7756.0999999999985</v>
      </c>
    </row>
    <row r="13" spans="1:8" x14ac:dyDescent="0.25">
      <c r="A13" s="87" t="s">
        <v>9</v>
      </c>
      <c r="B13" s="88" t="s">
        <v>344</v>
      </c>
      <c r="C13" s="89" t="s">
        <v>345</v>
      </c>
      <c r="D13" s="86">
        <f>D14</f>
        <v>-82279.100000000006</v>
      </c>
      <c r="E13" s="86">
        <f>E14</f>
        <v>-17225.099999999999</v>
      </c>
    </row>
    <row r="14" spans="1:8" ht="45" x14ac:dyDescent="0.25">
      <c r="A14" s="87" t="s">
        <v>53</v>
      </c>
      <c r="B14" s="88" t="s">
        <v>346</v>
      </c>
      <c r="C14" s="26" t="s">
        <v>347</v>
      </c>
      <c r="D14" s="86">
        <v>-82279.100000000006</v>
      </c>
      <c r="E14" s="86">
        <v>-17225.099999999999</v>
      </c>
    </row>
    <row r="15" spans="1:8" x14ac:dyDescent="0.25">
      <c r="A15" s="87" t="s">
        <v>9</v>
      </c>
      <c r="B15" s="88" t="s">
        <v>348</v>
      </c>
      <c r="C15" s="26" t="s">
        <v>349</v>
      </c>
      <c r="D15" s="86">
        <f>D16</f>
        <v>92600.5</v>
      </c>
      <c r="E15" s="86">
        <f>E16</f>
        <v>9469</v>
      </c>
    </row>
    <row r="16" spans="1:8" ht="45" x14ac:dyDescent="0.25">
      <c r="A16" s="87" t="s">
        <v>53</v>
      </c>
      <c r="B16" s="88" t="s">
        <v>350</v>
      </c>
      <c r="C16" s="26" t="s">
        <v>351</v>
      </c>
      <c r="D16" s="86">
        <v>92600.5</v>
      </c>
      <c r="E16" s="86">
        <v>9469</v>
      </c>
    </row>
    <row r="17" spans="2:12" x14ac:dyDescent="0.25">
      <c r="C17"/>
      <c r="D17"/>
      <c r="E17"/>
      <c r="F17"/>
      <c r="G17"/>
      <c r="H17"/>
    </row>
    <row r="18" spans="2:12" ht="18.75" x14ac:dyDescent="0.3">
      <c r="B18" s="90"/>
      <c r="C18"/>
      <c r="D18"/>
      <c r="E18"/>
      <c r="F18"/>
      <c r="G18"/>
      <c r="H18"/>
    </row>
    <row r="19" spans="2:12" x14ac:dyDescent="0.25">
      <c r="C19"/>
      <c r="D19"/>
      <c r="E19"/>
      <c r="F19"/>
      <c r="G19"/>
      <c r="H19"/>
      <c r="L19"/>
    </row>
    <row r="20" spans="2:12" x14ac:dyDescent="0.25">
      <c r="E20"/>
    </row>
  </sheetData>
  <mergeCells count="10">
    <mergeCell ref="F2:H2"/>
    <mergeCell ref="G3:H3"/>
    <mergeCell ref="C1:E1"/>
    <mergeCell ref="A10:B10"/>
    <mergeCell ref="A2:E2"/>
    <mergeCell ref="A3:E3"/>
    <mergeCell ref="A5:E5"/>
    <mergeCell ref="A6:E6"/>
    <mergeCell ref="A7:E7"/>
    <mergeCell ref="A4:E4"/>
  </mergeCells>
  <pageMargins left="0.7" right="0.7" top="0.75" bottom="0.75" header="0.3" footer="0.3"/>
  <pageSetup paperSize="9" scale="76" fitToHeight="0" orientation="landscape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11"/>
  <sheetViews>
    <sheetView workbookViewId="0">
      <selection activeCell="A6" sqref="A6:K6"/>
    </sheetView>
  </sheetViews>
  <sheetFormatPr defaultRowHeight="15" x14ac:dyDescent="0.25"/>
  <cols>
    <col min="7" max="7" width="32.140625" customWidth="1"/>
    <col min="8" max="8" width="16.85546875" customWidth="1"/>
    <col min="9" max="9" width="7" customWidth="1"/>
    <col min="10" max="10" width="2.28515625" hidden="1" customWidth="1"/>
    <col min="11" max="11" width="12.28515625" customWidth="1"/>
  </cols>
  <sheetData>
    <row r="1" spans="1:21" ht="18.75" customHeight="1" x14ac:dyDescent="0.25">
      <c r="A1" s="166" t="s">
        <v>365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"/>
      <c r="M1" s="1"/>
    </row>
    <row r="2" spans="1:21" ht="17.25" customHeight="1" x14ac:dyDescent="0.25">
      <c r="A2" s="166" t="s">
        <v>364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"/>
      <c r="M2" s="1"/>
    </row>
    <row r="3" spans="1:21" ht="17.25" customHeight="1" x14ac:dyDescent="0.25">
      <c r="A3" s="166" t="s">
        <v>366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"/>
      <c r="M3" s="1"/>
    </row>
    <row r="4" spans="1:21" ht="20.25" customHeight="1" x14ac:dyDescent="0.25">
      <c r="A4" s="167" t="s">
        <v>431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"/>
      <c r="M4" s="1"/>
    </row>
    <row r="6" spans="1:21" ht="78.75" customHeight="1" x14ac:dyDescent="0.3">
      <c r="A6" s="169" t="s">
        <v>373</v>
      </c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2"/>
      <c r="M6" s="1"/>
    </row>
    <row r="7" spans="1:21" x14ac:dyDescent="0.25">
      <c r="K7" s="171"/>
      <c r="L7" s="171"/>
    </row>
    <row r="9" spans="1:21" ht="47.25" customHeight="1" x14ac:dyDescent="0.25">
      <c r="A9" s="172" t="s">
        <v>0</v>
      </c>
      <c r="B9" s="172"/>
      <c r="C9" s="172"/>
      <c r="D9" s="172"/>
      <c r="E9" s="172"/>
      <c r="F9" s="172"/>
      <c r="G9" s="172"/>
      <c r="H9" s="172"/>
      <c r="I9" s="172"/>
      <c r="J9" s="172"/>
      <c r="K9" s="98">
        <v>2422.3000000000002</v>
      </c>
      <c r="L9" s="1"/>
      <c r="M9" s="1"/>
    </row>
    <row r="10" spans="1:21" ht="1.5" customHeight="1" x14ac:dyDescent="0.25">
      <c r="A10" s="173"/>
      <c r="B10" s="174"/>
      <c r="C10" s="174"/>
      <c r="D10" s="174"/>
      <c r="E10" s="174"/>
      <c r="F10" s="174"/>
      <c r="G10" s="174"/>
      <c r="H10" s="174"/>
      <c r="I10" s="174"/>
      <c r="J10" s="165"/>
      <c r="K10" s="98"/>
    </row>
    <row r="11" spans="1:21" ht="36.75" customHeight="1" x14ac:dyDescent="0.25">
      <c r="A11" s="163" t="s">
        <v>1</v>
      </c>
      <c r="B11" s="164"/>
      <c r="C11" s="164"/>
      <c r="D11" s="164"/>
      <c r="E11" s="164"/>
      <c r="F11" s="164"/>
      <c r="G11" s="164"/>
      <c r="H11" s="164"/>
      <c r="I11" s="164"/>
      <c r="J11" s="165"/>
      <c r="K11" s="97" t="s">
        <v>2</v>
      </c>
      <c r="L11" s="1"/>
      <c r="M11" s="1"/>
      <c r="U11" t="s">
        <v>367</v>
      </c>
    </row>
  </sheetData>
  <mergeCells count="9">
    <mergeCell ref="A11:J11"/>
    <mergeCell ref="A1:K1"/>
    <mergeCell ref="A2:K2"/>
    <mergeCell ref="A3:K3"/>
    <mergeCell ref="A4:K4"/>
    <mergeCell ref="A6:K6"/>
    <mergeCell ref="K7:L7"/>
    <mergeCell ref="A9:J9"/>
    <mergeCell ref="A10:J10"/>
  </mergeCells>
  <pageMargins left="0.7" right="0.7" top="0.75" bottom="0.75" header="0.3" footer="0.3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доходы №1</vt:lpstr>
      <vt:lpstr>ведомств.№2</vt:lpstr>
      <vt:lpstr>распред.№3</vt:lpstr>
      <vt:lpstr>распред.№4</vt:lpstr>
      <vt:lpstr>источники №5</vt:lpstr>
      <vt:lpstr>Численность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2018-04-25T12:36:09Z</dcterms:modified>
</cp:coreProperties>
</file>