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000"/>
  </bookViews>
  <sheets>
    <sheet name="2024" sheetId="1" r:id="rId1"/>
    <sheet name="2025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5" i="2"/>
  <c r="E16" i="2"/>
  <c r="E18" i="2"/>
  <c r="E20" i="2"/>
  <c r="E22" i="2"/>
  <c r="E27" i="2"/>
  <c r="E28" i="2"/>
  <c r="E31" i="2"/>
  <c r="E33" i="2"/>
  <c r="E16" i="1" l="1"/>
  <c r="E17" i="1"/>
  <c r="E19" i="1"/>
  <c r="E20" i="1"/>
  <c r="E21" i="1"/>
  <c r="E22" i="1"/>
  <c r="E23" i="1"/>
  <c r="E28" i="1"/>
  <c r="E29" i="1"/>
  <c r="E31" i="1"/>
  <c r="E32" i="1"/>
  <c r="E34" i="1"/>
  <c r="E7" i="1"/>
  <c r="E8" i="1"/>
  <c r="E9" i="1"/>
  <c r="E10" i="1"/>
  <c r="E11" i="1"/>
  <c r="D32" i="2"/>
  <c r="E32" i="2" s="1"/>
  <c r="D30" i="2"/>
  <c r="E30" i="2" s="1"/>
  <c r="D29" i="2"/>
  <c r="D25" i="2"/>
  <c r="E25" i="2" s="1"/>
  <c r="D24" i="2"/>
  <c r="E24" i="2" s="1"/>
  <c r="D23" i="2"/>
  <c r="E23" i="2" s="1"/>
  <c r="D19" i="2"/>
  <c r="E19" i="2" s="1"/>
  <c r="D17" i="2"/>
  <c r="E17" i="2" s="1"/>
  <c r="D14" i="2"/>
  <c r="E14" i="2" s="1"/>
  <c r="D13" i="2"/>
  <c r="E13" i="2" s="1"/>
  <c r="D12" i="2"/>
  <c r="E12" i="2" s="1"/>
  <c r="D11" i="2"/>
  <c r="E11" i="2" s="1"/>
  <c r="D5" i="2"/>
  <c r="C5" i="2"/>
  <c r="C34" i="2" s="1"/>
  <c r="C36" i="2" s="1"/>
  <c r="C6" i="1"/>
  <c r="C35" i="1" s="1"/>
  <c r="D33" i="1"/>
  <c r="E33" i="1" s="1"/>
  <c r="D32" i="1"/>
  <c r="D31" i="1" s="1"/>
  <c r="D30" i="1"/>
  <c r="E30" i="1" s="1"/>
  <c r="D27" i="1"/>
  <c r="E27" i="1" s="1"/>
  <c r="D26" i="1"/>
  <c r="D25" i="1" s="1"/>
  <c r="E25" i="1" s="1"/>
  <c r="D24" i="1"/>
  <c r="D22" i="1" s="1"/>
  <c r="D20" i="1"/>
  <c r="D18" i="1"/>
  <c r="E18" i="1" s="1"/>
  <c r="D15" i="1"/>
  <c r="E15" i="1" s="1"/>
  <c r="D14" i="1"/>
  <c r="E14" i="1" s="1"/>
  <c r="D13" i="1"/>
  <c r="E13" i="1" s="1"/>
  <c r="D12" i="1"/>
  <c r="D6" i="1" s="1"/>
  <c r="E6" i="1" s="1"/>
  <c r="E35" i="1" l="1"/>
  <c r="D26" i="2"/>
  <c r="E26" i="2" s="1"/>
  <c r="E29" i="2"/>
  <c r="D35" i="1"/>
  <c r="E12" i="1"/>
  <c r="E26" i="1"/>
  <c r="D21" i="2"/>
  <c r="E21" i="2" s="1"/>
  <c r="E24" i="1"/>
  <c r="E5" i="2"/>
  <c r="D34" i="2"/>
  <c r="D36" i="2" l="1"/>
  <c r="E34" i="2"/>
</calcChain>
</file>

<file path=xl/sharedStrings.xml><?xml version="1.0" encoding="utf-8"?>
<sst xmlns="http://schemas.openxmlformats.org/spreadsheetml/2006/main" count="183" uniqueCount="103">
  <si>
    <t>Наименование</t>
  </si>
  <si>
    <t>Раздел/подраздел</t>
  </si>
  <si>
    <t>Проект бюджета на 2024 год</t>
  </si>
  <si>
    <t>Причины и факторы прогназируемых изменений</t>
  </si>
  <si>
    <t>ОБЩЕГОСУДАРСТВЕННЫЕ 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</si>
  <si>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</si>
  <si>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</si>
  <si>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</si>
  <si>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</si>
  <si>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</si>
  <si>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</si>
  <si>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</si>
  <si>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проведения выборов и референдумов</t>
  </si>
  <si>
    <t>0107</t>
  </si>
  <si>
    <t>Резервные  фонды</t>
  </si>
  <si>
    <t>0111</t>
  </si>
  <si>
    <t>Другие общегосударственные вопросы</t>
  </si>
  <si>
    <t>0113</t>
  </si>
  <si>
    <t>НАЦИОНАЛЬНАЯ БЕЗОПАСНОСТЬ И ПРАВООХРАНИТЕЛЬНАЯ  ДЕЯТЕЛЬНОСТЬ</t>
  </si>
  <si>
    <t>0300</t>
  </si>
  <si>
    <t>Защита населения и территории от  чрезвычайных ситуаций природного и техногенного характера, пожарная безопасность</t>
  </si>
  <si>
    <t>0310</t>
  </si>
  <si>
    <t>НАЦИОНАЛЬНАЯ ЭКОНОМИКА</t>
  </si>
  <si>
    <t>0400</t>
  </si>
  <si>
    <t>Общеэкономические вопросы</t>
  </si>
  <si>
    <t>0401</t>
  </si>
  <si>
    <t>Дорожное хозяйство(дорожные фонды)</t>
  </si>
  <si>
    <t>0409</t>
  </si>
  <si>
    <t>ЖИЛИЩНО-КОММУНАЛЬНОЕ ХОЗЯЙСТВО</t>
  </si>
  <si>
    <t>0500</t>
  </si>
  <si>
    <t xml:space="preserve">Благоустройство </t>
  </si>
  <si>
    <t>0503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</si>
  <si>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</si>
  <si>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</si>
  <si>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</si>
  <si>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</si>
  <si>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</si>
  <si>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</si>
  <si>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</si>
  <si>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</si>
  <si>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Другие вопросы в области образования</t>
  </si>
  <si>
    <t>0709</t>
  </si>
  <si>
    <t xml:space="preserve">КУЛЬТУРА, КИНЕМАТОГРАФИЯ </t>
  </si>
  <si>
    <t>0800</t>
  </si>
  <si>
    <t>Культура</t>
  </si>
  <si>
    <t>0801</t>
  </si>
  <si>
    <t>СОЦИАЛЬНАЯ ПОЛИТИКА</t>
  </si>
  <si>
    <t>1000</t>
  </si>
  <si>
    <t xml:space="preserve">Пенсионное обеспечение </t>
  </si>
  <si>
    <t>1001</t>
  </si>
  <si>
    <t>Социальное обеспечение населения</t>
  </si>
  <si>
    <t>1003</t>
  </si>
  <si>
    <t>Охрана семьи и детства</t>
  </si>
  <si>
    <t>1004</t>
  </si>
  <si>
    <t xml:space="preserve"> ФИЗИЧЕСКАЯ КУЛЬТУРА И СПОРТ</t>
  </si>
  <si>
    <t>1100</t>
  </si>
  <si>
    <t>Массовый спорт</t>
  </si>
  <si>
    <t>1102</t>
  </si>
  <si>
    <t>СРЕДСТВА МАССОВОЙ ИНФОРМАЦИИ</t>
  </si>
  <si>
    <t>1200</t>
  </si>
  <si>
    <t>Периодическая печать и издательства</t>
  </si>
  <si>
    <t>1202</t>
  </si>
  <si>
    <t>ИТОГО РАСХОДОВ</t>
  </si>
  <si>
    <t>Условно утвержденные расходы</t>
  </si>
  <si>
    <t>Бюджет на 2024 год (принят 07.12.2022)</t>
  </si>
  <si>
    <t>1007,9</t>
  </si>
  <si>
    <t>209,2</t>
  </si>
  <si>
    <t>72,5</t>
  </si>
  <si>
    <t>42355,8</t>
  </si>
  <si>
    <t>7123,6</t>
  </si>
  <si>
    <t>15725,1</t>
  </si>
  <si>
    <t>324,5</t>
  </si>
  <si>
    <t>207,3</t>
  </si>
  <si>
    <t>15193,3</t>
  </si>
  <si>
    <t>2262,9</t>
  </si>
  <si>
    <t>Бюджет на 2025 год (принят 07.12.2022)</t>
  </si>
  <si>
    <t>Проект бюджета на 2025 год</t>
  </si>
  <si>
    <t>1040,5</t>
  </si>
  <si>
    <t>209,6</t>
  </si>
  <si>
    <t>41491,4</t>
  </si>
  <si>
    <t>7600</t>
  </si>
  <si>
    <t>16442,8</t>
  </si>
  <si>
    <t>338,2</t>
  </si>
  <si>
    <t>216,8</t>
  </si>
  <si>
    <t>15887,8</t>
  </si>
  <si>
    <t>2530,6</t>
  </si>
  <si>
    <t>отклонения</t>
  </si>
  <si>
    <t xml:space="preserve">Увеличение в связи с изменением расчетной единицы </t>
  </si>
  <si>
    <t>Уменьшение в связи с сокращением расходов на содержание</t>
  </si>
  <si>
    <t>Увеличение в связи с уменьшение штатного расписания, увеличением расчетной единицы и увеличением расходов на содержание</t>
  </si>
  <si>
    <t>Увеличение с проведением выборов</t>
  </si>
  <si>
    <t>Увеличение в связи с внесением изменений в муниципальную программу</t>
  </si>
  <si>
    <t>Увеличение в связи с увеличением количества получателей</t>
  </si>
  <si>
    <t>Уменьшение в связи с внесением изменений в муниципальную программу</t>
  </si>
  <si>
    <t>Уменьшение  в связи с уточненным коэффициентом</t>
  </si>
  <si>
    <t>Увеличение в связи с увеличением приемных семей</t>
  </si>
  <si>
    <t xml:space="preserve">Уменьшение в связи с изменением расчетной единицы </t>
  </si>
  <si>
    <t>Уменьшение в связи с изменением штатного расписания</t>
  </si>
  <si>
    <t>Увеличение в связи с изменением штатного расписания и увеличением расходов на содержание</t>
  </si>
  <si>
    <t>Увеличение в соответствии с БК РФ</t>
  </si>
  <si>
    <t>Уменьшение в связи с уменьшением количества получателей пособий</t>
  </si>
  <si>
    <t xml:space="preserve">ОБОСНОВАНИЕ ПАРАМЕТРОВ ПРОГНОЗА </t>
  </si>
  <si>
    <t>СОПОСТАВЛЕНИЕ С РАНЕЕ УТВЕРЖДЕННЫМИ ПАРАМЕТРАМИ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</si>
</sst>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63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sz val="11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4" fontId="3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left" vertical="center" wrapText="1"/>
    </xf>
    <xf numFmtId="164" fontId="8" fillId="0" borderId="1" xfId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4" fontId="9" fillId="0" borderId="1" xfId="1" applyFont="1" applyFill="1" applyBorder="1" applyAlignment="1">
      <alignment horizontal="left" vertical="center" wrapText="1"/>
    </xf>
    <xf numFmtId="164" fontId="10" fillId="0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topLeftCell="A25" workbookViewId="0">
      <selection activeCell="A9" sqref="A9"/>
    </sheetView>
  </sheetViews>
  <sheetFormatPr defaultRowHeight="15" x14ac:dyDescent="0.25"/>
  <cols>
    <col min="1" max="1" width="63.5703125" customWidth="1"/>
    <col min="2" max="2" width="16.85546875" customWidth="1"/>
    <col min="3" max="3" width="22" customWidth="1"/>
    <col min="4" max="4" width="21.140625" customWidth="1"/>
    <col min="5" max="5" width="18.140625" customWidth="1"/>
    <col min="6" max="6" width="58.42578125" customWidth="1"/>
  </cols>
  <sheetData>
    <row r="1" spans="1:8" x14ac:dyDescent="0.25">
      <c r="A1" s="25" t="s">
        <v>101</v>
      </c>
      <c r="B1" s="25"/>
      <c r="C1" s="25"/>
      <c r="D1" s="25"/>
      <c r="E1" s="25"/>
      <c r="F1" s="25"/>
    </row>
    <row r="2" spans="1:8" x14ac:dyDescent="0.25">
      <c r="A2" s="25" t="s">
        <v>102</v>
      </c>
      <c r="B2" s="25"/>
      <c r="C2" s="25"/>
      <c r="D2" s="25"/>
      <c r="E2" s="25"/>
      <c r="F2" s="25"/>
    </row>
    <row r="3" spans="1:8" x14ac:dyDescent="0.25">
      <c r="A3" s="24"/>
      <c r="B3" s="24"/>
      <c r="C3" s="24"/>
      <c r="D3" s="24"/>
      <c r="E3" s="24"/>
      <c r="F3" s="24"/>
    </row>
    <row r="5" spans="1:8" ht="30" x14ac:dyDescent="0.25">
      <c r="A5" s="16" t="s">
        <v>0</v>
      </c>
      <c r="B5" s="16" t="s">
        <v>1</v>
      </c>
      <c r="C5" s="16" t="s">
        <v>64</v>
      </c>
      <c r="D5" s="16" t="s">
        <v>2</v>
      </c>
      <c r="E5" s="16" t="s">
        <v>86</v>
      </c>
      <c r="F5" s="16" t="s">
        <v>3</v>
      </c>
      <c r="G5" s="1"/>
      <c r="H5" s="1"/>
    </row>
    <row r="6" spans="1:8" x14ac:dyDescent="0.25">
      <c r="A6" s="2" t="s">
        <v>4</v>
      </c>
      <c r="B6" s="2" t="s">
        <v>5</v>
      </c>
      <c r="C6" s="18">
        <f>C7+C8+C9+C10+C11+C12</f>
        <v>38176.799999999996</v>
      </c>
      <c r="D6" s="3">
        <f>D7+D8+D9+D11+D12+D10</f>
        <v>39579.199999999997</v>
      </c>
      <c r="E6" s="3">
        <f>D6-C6</f>
        <v>1402.4000000000015</v>
      </c>
      <c r="F6" s="15"/>
    </row>
    <row r="7" spans="1:8" ht="30" x14ac:dyDescent="0.25">
      <c r="A7" s="4" t="s">
        <v>6</v>
      </c>
      <c r="B7" s="5" t="s">
        <v>7</v>
      </c>
      <c r="C7" s="17">
        <v>1858.7</v>
      </c>
      <c r="D7" s="6">
        <v>1860.5</v>
      </c>
      <c r="E7" s="6">
        <f t="shared" ref="E7:E34" si="0">D7-C7</f>
        <v>1.7999999999999545</v>
      </c>
      <c r="F7" s="6" t="s">
        <v>87</v>
      </c>
    </row>
    <row r="8" spans="1:8" ht="45" x14ac:dyDescent="0.25">
      <c r="A8" s="4" t="s">
        <v>8</v>
      </c>
      <c r="B8" s="5" t="s">
        <v>9</v>
      </c>
      <c r="C8" s="17">
        <v>6281.8</v>
      </c>
      <c r="D8" s="6">
        <v>5468.4</v>
      </c>
      <c r="E8" s="6">
        <f t="shared" si="0"/>
        <v>-813.40000000000055</v>
      </c>
      <c r="F8" s="6" t="s">
        <v>88</v>
      </c>
    </row>
    <row r="9" spans="1:8" ht="45" x14ac:dyDescent="0.25">
      <c r="A9" s="4" t="s">
        <v>10</v>
      </c>
      <c r="B9" s="5" t="s">
        <v>11</v>
      </c>
      <c r="C9" s="17">
        <v>28819.200000000001</v>
      </c>
      <c r="D9" s="6">
        <v>29041.1</v>
      </c>
      <c r="E9" s="6">
        <f t="shared" si="0"/>
        <v>221.89999999999782</v>
      </c>
      <c r="F9" s="20" t="s">
        <v>89</v>
      </c>
    </row>
    <row r="10" spans="1:8" x14ac:dyDescent="0.25">
      <c r="A10" s="4" t="s">
        <v>12</v>
      </c>
      <c r="B10" s="5" t="s">
        <v>13</v>
      </c>
      <c r="C10" s="17">
        <v>0</v>
      </c>
      <c r="D10" s="6">
        <v>1000</v>
      </c>
      <c r="E10" s="6">
        <f t="shared" si="0"/>
        <v>1000</v>
      </c>
      <c r="F10" s="20" t="s">
        <v>90</v>
      </c>
    </row>
    <row r="11" spans="1:8" x14ac:dyDescent="0.25">
      <c r="A11" s="4" t="s">
        <v>14</v>
      </c>
      <c r="B11" s="5" t="s">
        <v>15</v>
      </c>
      <c r="C11" s="5" t="s">
        <v>65</v>
      </c>
      <c r="D11" s="6">
        <v>2000</v>
      </c>
      <c r="E11" s="6">
        <f t="shared" si="0"/>
        <v>992.1</v>
      </c>
      <c r="F11" s="20" t="s">
        <v>99</v>
      </c>
    </row>
    <row r="12" spans="1:8" x14ac:dyDescent="0.25">
      <c r="A12" s="4" t="s">
        <v>16</v>
      </c>
      <c r="B12" s="5" t="s">
        <v>17</v>
      </c>
      <c r="C12" s="5" t="s">
        <v>66</v>
      </c>
      <c r="D12" s="6">
        <f>9.2+200</f>
        <v>209.2</v>
      </c>
      <c r="E12" s="6">
        <f t="shared" si="0"/>
        <v>0</v>
      </c>
      <c r="F12" s="15"/>
    </row>
    <row r="13" spans="1:8" ht="28.5" x14ac:dyDescent="0.25">
      <c r="A13" s="7" t="s">
        <v>18</v>
      </c>
      <c r="B13" s="8" t="s">
        <v>19</v>
      </c>
      <c r="C13" s="8" t="s">
        <v>67</v>
      </c>
      <c r="D13" s="3">
        <f>D14</f>
        <v>72.5</v>
      </c>
      <c r="E13" s="3">
        <f t="shared" si="0"/>
        <v>0</v>
      </c>
      <c r="F13" s="15"/>
    </row>
    <row r="14" spans="1:8" ht="30" x14ac:dyDescent="0.25">
      <c r="A14" s="4" t="s">
        <v>20</v>
      </c>
      <c r="B14" s="5" t="s">
        <v>21</v>
      </c>
      <c r="C14" s="5" t="s">
        <v>67</v>
      </c>
      <c r="D14" s="6">
        <f>2.5+70</f>
        <v>72.5</v>
      </c>
      <c r="E14" s="6">
        <f t="shared" si="0"/>
        <v>0</v>
      </c>
      <c r="F14" s="15"/>
    </row>
    <row r="15" spans="1:8" x14ac:dyDescent="0.25">
      <c r="A15" s="2" t="s">
        <v>22</v>
      </c>
      <c r="B15" s="8" t="s">
        <v>23</v>
      </c>
      <c r="C15" s="19">
        <v>800</v>
      </c>
      <c r="D15" s="3">
        <f>D16+D17</f>
        <v>800</v>
      </c>
      <c r="E15" s="3">
        <f t="shared" si="0"/>
        <v>0</v>
      </c>
      <c r="F15" s="15"/>
    </row>
    <row r="16" spans="1:8" x14ac:dyDescent="0.25">
      <c r="A16" s="9" t="s">
        <v>24</v>
      </c>
      <c r="B16" s="5" t="s">
        <v>25</v>
      </c>
      <c r="C16" s="17">
        <v>600</v>
      </c>
      <c r="D16" s="6">
        <v>600</v>
      </c>
      <c r="E16" s="6">
        <f t="shared" si="0"/>
        <v>0</v>
      </c>
      <c r="F16" s="15"/>
    </row>
    <row r="17" spans="1:6" x14ac:dyDescent="0.25">
      <c r="A17" s="10" t="s">
        <v>26</v>
      </c>
      <c r="B17" s="11" t="s">
        <v>27</v>
      </c>
      <c r="C17" s="17">
        <v>200</v>
      </c>
      <c r="D17" s="6">
        <v>200</v>
      </c>
      <c r="E17" s="6">
        <f t="shared" si="0"/>
        <v>0</v>
      </c>
      <c r="F17" s="15"/>
    </row>
    <row r="18" spans="1:6" x14ac:dyDescent="0.25">
      <c r="A18" s="7" t="s">
        <v>28</v>
      </c>
      <c r="B18" s="8" t="s">
        <v>29</v>
      </c>
      <c r="C18" s="8" t="s">
        <v>68</v>
      </c>
      <c r="D18" s="3">
        <f>D19</f>
        <v>44877</v>
      </c>
      <c r="E18" s="3">
        <f t="shared" si="0"/>
        <v>2521.1999999999971</v>
      </c>
      <c r="F18" s="15"/>
    </row>
    <row r="19" spans="1:6" x14ac:dyDescent="0.25">
      <c r="A19" s="4" t="s">
        <v>30</v>
      </c>
      <c r="B19" s="5" t="s">
        <v>31</v>
      </c>
      <c r="C19" s="5" t="s">
        <v>68</v>
      </c>
      <c r="D19" s="6">
        <v>44877</v>
      </c>
      <c r="E19" s="6">
        <f t="shared" si="0"/>
        <v>2521.1999999999971</v>
      </c>
      <c r="F19" s="15"/>
    </row>
    <row r="20" spans="1:6" x14ac:dyDescent="0.25">
      <c r="A20" s="12" t="s">
        <v>32</v>
      </c>
      <c r="B20" s="8" t="s">
        <v>33</v>
      </c>
      <c r="C20" s="19">
        <v>135</v>
      </c>
      <c r="D20" s="3">
        <f>D21</f>
        <v>135</v>
      </c>
      <c r="E20" s="3">
        <f t="shared" si="0"/>
        <v>0</v>
      </c>
      <c r="F20" s="15"/>
    </row>
    <row r="21" spans="1:6" x14ac:dyDescent="0.25">
      <c r="A21" s="10" t="s">
        <v>34</v>
      </c>
      <c r="B21" s="5" t="s">
        <v>35</v>
      </c>
      <c r="C21" s="17">
        <v>135</v>
      </c>
      <c r="D21" s="6">
        <v>135</v>
      </c>
      <c r="E21" s="6">
        <f t="shared" si="0"/>
        <v>0</v>
      </c>
      <c r="F21" s="15"/>
    </row>
    <row r="22" spans="1:6" x14ac:dyDescent="0.25">
      <c r="A22" s="7" t="s">
        <v>36</v>
      </c>
      <c r="B22" s="8" t="s">
        <v>37</v>
      </c>
      <c r="C22" s="19">
        <v>1537</v>
      </c>
      <c r="D22" s="3">
        <f>D23+D24</f>
        <v>1840.3</v>
      </c>
      <c r="E22" s="3">
        <f t="shared" si="0"/>
        <v>303.29999999999995</v>
      </c>
      <c r="F22" s="15"/>
    </row>
    <row r="23" spans="1:6" ht="30" x14ac:dyDescent="0.25">
      <c r="A23" s="10" t="s">
        <v>38</v>
      </c>
      <c r="B23" s="5" t="s">
        <v>39</v>
      </c>
      <c r="C23" s="17">
        <v>200</v>
      </c>
      <c r="D23" s="6">
        <v>200</v>
      </c>
      <c r="E23" s="6">
        <f t="shared" si="0"/>
        <v>0</v>
      </c>
      <c r="F23" s="15"/>
    </row>
    <row r="24" spans="1:6" ht="30" x14ac:dyDescent="0.25">
      <c r="A24" s="10" t="s">
        <v>40</v>
      </c>
      <c r="B24" s="5" t="s">
        <v>41</v>
      </c>
      <c r="C24" s="17">
        <v>1337</v>
      </c>
      <c r="D24" s="6">
        <f>205+805.3+100+330+200</f>
        <v>1640.3</v>
      </c>
      <c r="E24" s="6">
        <f t="shared" si="0"/>
        <v>303.29999999999995</v>
      </c>
      <c r="F24" s="20" t="s">
        <v>91</v>
      </c>
    </row>
    <row r="25" spans="1:6" x14ac:dyDescent="0.25">
      <c r="A25" s="7" t="s">
        <v>42</v>
      </c>
      <c r="B25" s="8" t="s">
        <v>43</v>
      </c>
      <c r="C25" s="8" t="s">
        <v>69</v>
      </c>
      <c r="D25" s="3">
        <f>D26</f>
        <v>10098.9</v>
      </c>
      <c r="E25" s="3">
        <f t="shared" si="0"/>
        <v>2975.2999999999993</v>
      </c>
      <c r="F25" s="15"/>
    </row>
    <row r="26" spans="1:6" ht="30" x14ac:dyDescent="0.25">
      <c r="A26" s="4" t="s">
        <v>44</v>
      </c>
      <c r="B26" s="5" t="s">
        <v>45</v>
      </c>
      <c r="C26" s="5" t="s">
        <v>69</v>
      </c>
      <c r="D26" s="6">
        <f>4192.7+5906.2</f>
        <v>10098.9</v>
      </c>
      <c r="E26" s="6">
        <f t="shared" si="0"/>
        <v>2975.2999999999993</v>
      </c>
      <c r="F26" s="20" t="s">
        <v>91</v>
      </c>
    </row>
    <row r="27" spans="1:6" x14ac:dyDescent="0.25">
      <c r="A27" s="7" t="s">
        <v>46</v>
      </c>
      <c r="B27" s="8" t="s">
        <v>47</v>
      </c>
      <c r="C27" s="8" t="s">
        <v>70</v>
      </c>
      <c r="D27" s="3">
        <f>D28+D29+D30</f>
        <v>15889.7</v>
      </c>
      <c r="E27" s="3">
        <f t="shared" si="0"/>
        <v>164.60000000000036</v>
      </c>
      <c r="F27" s="15"/>
    </row>
    <row r="28" spans="1:6" x14ac:dyDescent="0.25">
      <c r="A28" s="4" t="s">
        <v>48</v>
      </c>
      <c r="B28" s="5" t="s">
        <v>49</v>
      </c>
      <c r="C28" s="5" t="s">
        <v>71</v>
      </c>
      <c r="D28" s="6">
        <v>310.89999999999998</v>
      </c>
      <c r="E28" s="6">
        <f t="shared" si="0"/>
        <v>-13.600000000000023</v>
      </c>
      <c r="F28" s="20" t="s">
        <v>94</v>
      </c>
    </row>
    <row r="29" spans="1:6" x14ac:dyDescent="0.25">
      <c r="A29" s="4" t="s">
        <v>50</v>
      </c>
      <c r="B29" s="5" t="s">
        <v>51</v>
      </c>
      <c r="C29" s="5" t="s">
        <v>72</v>
      </c>
      <c r="D29" s="6">
        <v>348.8</v>
      </c>
      <c r="E29" s="6">
        <f t="shared" si="0"/>
        <v>141.5</v>
      </c>
      <c r="F29" s="20" t="s">
        <v>92</v>
      </c>
    </row>
    <row r="30" spans="1:6" ht="38.25" customHeight="1" x14ac:dyDescent="0.25">
      <c r="A30" s="4" t="s">
        <v>52</v>
      </c>
      <c r="B30" s="5" t="s">
        <v>53</v>
      </c>
      <c r="C30" s="5" t="s">
        <v>73</v>
      </c>
      <c r="D30" s="6">
        <f>4829.5+10400.5</f>
        <v>15230</v>
      </c>
      <c r="E30" s="6">
        <f t="shared" si="0"/>
        <v>36.700000000000728</v>
      </c>
      <c r="F30" s="20" t="s">
        <v>95</v>
      </c>
    </row>
    <row r="31" spans="1:6" ht="18" customHeight="1" x14ac:dyDescent="0.25">
      <c r="A31" s="7" t="s">
        <v>54</v>
      </c>
      <c r="B31" s="8" t="s">
        <v>55</v>
      </c>
      <c r="C31" s="8" t="s">
        <v>74</v>
      </c>
      <c r="D31" s="3">
        <f>D32</f>
        <v>2179.3000000000002</v>
      </c>
      <c r="E31" s="3">
        <f t="shared" si="0"/>
        <v>-83.599999999999909</v>
      </c>
      <c r="F31" s="15"/>
    </row>
    <row r="32" spans="1:6" ht="30" x14ac:dyDescent="0.25">
      <c r="A32" s="4" t="s">
        <v>56</v>
      </c>
      <c r="B32" s="5" t="s">
        <v>57</v>
      </c>
      <c r="C32" s="5" t="s">
        <v>74</v>
      </c>
      <c r="D32" s="6">
        <f>2179.3</f>
        <v>2179.3000000000002</v>
      </c>
      <c r="E32" s="6">
        <f t="shared" si="0"/>
        <v>-83.599999999999909</v>
      </c>
      <c r="F32" s="20" t="s">
        <v>93</v>
      </c>
    </row>
    <row r="33" spans="1:6" x14ac:dyDescent="0.25">
      <c r="A33" s="2" t="s">
        <v>58</v>
      </c>
      <c r="B33" s="8" t="s">
        <v>59</v>
      </c>
      <c r="C33" s="19">
        <v>2742</v>
      </c>
      <c r="D33" s="3">
        <f>D34</f>
        <v>3059.1</v>
      </c>
      <c r="E33" s="3">
        <f t="shared" si="0"/>
        <v>317.09999999999991</v>
      </c>
      <c r="F33" s="15"/>
    </row>
    <row r="34" spans="1:6" ht="30" x14ac:dyDescent="0.25">
      <c r="A34" s="4" t="s">
        <v>60</v>
      </c>
      <c r="B34" s="5" t="s">
        <v>61</v>
      </c>
      <c r="C34" s="17">
        <v>2742</v>
      </c>
      <c r="D34" s="6">
        <v>3059.1</v>
      </c>
      <c r="E34" s="6">
        <f t="shared" si="0"/>
        <v>317.09999999999991</v>
      </c>
      <c r="F34" s="20" t="s">
        <v>91</v>
      </c>
    </row>
    <row r="35" spans="1:6" ht="27" customHeight="1" x14ac:dyDescent="0.25">
      <c r="A35" s="13" t="s">
        <v>62</v>
      </c>
      <c r="B35" s="14"/>
      <c r="C35" s="3">
        <f>C6+C13+C15+C18+C20+C22+C25+C27+C31+C33</f>
        <v>110930.70000000001</v>
      </c>
      <c r="D35" s="3">
        <f>D6+D13+D15+D18+D20+D22+D25+D27+D31+D33</f>
        <v>118531</v>
      </c>
      <c r="E35" s="3">
        <f>E6+E13+E15+E18+E20+E22+E25+E27+E31+E33</f>
        <v>7600.2999999999993</v>
      </c>
      <c r="F35" s="15"/>
    </row>
    <row r="36" spans="1:6" x14ac:dyDescent="0.25">
      <c r="A36" s="13" t="s">
        <v>63</v>
      </c>
      <c r="B36" s="14"/>
      <c r="C36" s="17">
        <v>2323</v>
      </c>
      <c r="D36" s="3"/>
      <c r="E36" s="15"/>
      <c r="F36" s="15"/>
    </row>
  </sheetData>
  <mergeCells count="2">
    <mergeCell ref="A1:F1"/>
    <mergeCell ref="A2:F2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workbookViewId="0">
      <selection activeCell="A13" sqref="A13"/>
    </sheetView>
  </sheetViews>
  <sheetFormatPr defaultRowHeight="15" x14ac:dyDescent="0.25"/>
  <cols>
    <col min="1" max="1" width="63.5703125" customWidth="1"/>
    <col min="2" max="2" width="16.85546875" customWidth="1"/>
    <col min="3" max="3" width="22" customWidth="1"/>
    <col min="4" max="4" width="21.140625" customWidth="1"/>
    <col min="5" max="5" width="18.140625" customWidth="1"/>
    <col min="6" max="6" width="58.42578125" customWidth="1"/>
  </cols>
  <sheetData>
    <row r="1" spans="1:8" x14ac:dyDescent="0.25">
      <c r="A1" s="25" t="s">
        <v>101</v>
      </c>
      <c r="B1" s="25"/>
      <c r="C1" s="25"/>
      <c r="D1" s="25"/>
      <c r="E1" s="25"/>
      <c r="F1" s="25"/>
    </row>
    <row r="2" spans="1:8" x14ac:dyDescent="0.25">
      <c r="A2" s="25" t="s">
        <v>102</v>
      </c>
      <c r="B2" s="25"/>
      <c r="C2" s="25"/>
      <c r="D2" s="25"/>
      <c r="E2" s="25"/>
      <c r="F2" s="25"/>
    </row>
    <row r="4" spans="1:8" ht="30" x14ac:dyDescent="0.25">
      <c r="A4" s="16" t="s">
        <v>0</v>
      </c>
      <c r="B4" s="16" t="s">
        <v>1</v>
      </c>
      <c r="C4" s="16" t="s">
        <v>75</v>
      </c>
      <c r="D4" s="16" t="s">
        <v>76</v>
      </c>
      <c r="E4" s="16" t="s">
        <v>86</v>
      </c>
      <c r="F4" s="16" t="s">
        <v>3</v>
      </c>
      <c r="G4" s="1"/>
      <c r="H4" s="1"/>
    </row>
    <row r="5" spans="1:8" x14ac:dyDescent="0.25">
      <c r="A5" s="2" t="s">
        <v>4</v>
      </c>
      <c r="B5" s="2" t="s">
        <v>5</v>
      </c>
      <c r="C5" s="18">
        <f>C6+C7+C8+C9+C10+C11</f>
        <v>39893.699999999997</v>
      </c>
      <c r="D5" s="3">
        <f>D6+D7+D8+D10+D11</f>
        <v>41520.1</v>
      </c>
      <c r="E5" s="3">
        <f>D5-C5</f>
        <v>1626.4000000000015</v>
      </c>
      <c r="F5" s="15"/>
    </row>
    <row r="6" spans="1:8" ht="30" x14ac:dyDescent="0.25">
      <c r="A6" s="4" t="s">
        <v>6</v>
      </c>
      <c r="B6" s="5" t="s">
        <v>7</v>
      </c>
      <c r="C6" s="17">
        <v>1943.6</v>
      </c>
      <c r="D6" s="6">
        <v>1937.8</v>
      </c>
      <c r="E6" s="6">
        <f t="shared" ref="E6:E34" si="0">D6-C6</f>
        <v>-5.7999999999999545</v>
      </c>
      <c r="F6" s="6" t="s">
        <v>96</v>
      </c>
    </row>
    <row r="7" spans="1:8" ht="45" x14ac:dyDescent="0.25">
      <c r="A7" s="4" t="s">
        <v>8</v>
      </c>
      <c r="B7" s="5" t="s">
        <v>9</v>
      </c>
      <c r="C7" s="17">
        <v>6564</v>
      </c>
      <c r="D7" s="6">
        <v>5691.1</v>
      </c>
      <c r="E7" s="6">
        <f t="shared" si="0"/>
        <v>-872.89999999999964</v>
      </c>
      <c r="F7" s="6" t="s">
        <v>97</v>
      </c>
    </row>
    <row r="8" spans="1:8" ht="45" x14ac:dyDescent="0.25">
      <c r="A8" s="4" t="s">
        <v>10</v>
      </c>
      <c r="B8" s="5" t="s">
        <v>11</v>
      </c>
      <c r="C8" s="17">
        <v>30136</v>
      </c>
      <c r="D8" s="6">
        <v>31181.599999999999</v>
      </c>
      <c r="E8" s="6">
        <f t="shared" si="0"/>
        <v>1045.5999999999985</v>
      </c>
      <c r="F8" s="20" t="s">
        <v>98</v>
      </c>
    </row>
    <row r="9" spans="1:8" x14ac:dyDescent="0.25">
      <c r="A9" s="4" t="s">
        <v>12</v>
      </c>
      <c r="B9" s="5" t="s">
        <v>13</v>
      </c>
      <c r="C9" s="17">
        <v>0</v>
      </c>
      <c r="D9" s="6">
        <v>0</v>
      </c>
      <c r="E9" s="6">
        <f t="shared" si="0"/>
        <v>0</v>
      </c>
      <c r="F9" s="20"/>
    </row>
    <row r="10" spans="1:8" x14ac:dyDescent="0.25">
      <c r="A10" s="4" t="s">
        <v>14</v>
      </c>
      <c r="B10" s="5" t="s">
        <v>15</v>
      </c>
      <c r="C10" s="5" t="s">
        <v>77</v>
      </c>
      <c r="D10" s="6">
        <v>2500</v>
      </c>
      <c r="E10" s="6">
        <f t="shared" si="0"/>
        <v>1459.5</v>
      </c>
      <c r="F10" s="20" t="s">
        <v>99</v>
      </c>
    </row>
    <row r="11" spans="1:8" x14ac:dyDescent="0.25">
      <c r="A11" s="4" t="s">
        <v>16</v>
      </c>
      <c r="B11" s="5" t="s">
        <v>17</v>
      </c>
      <c r="C11" s="5" t="s">
        <v>78</v>
      </c>
      <c r="D11" s="6">
        <f>9.6+200</f>
        <v>209.6</v>
      </c>
      <c r="E11" s="6">
        <f t="shared" si="0"/>
        <v>0</v>
      </c>
      <c r="F11" s="15"/>
    </row>
    <row r="12" spans="1:8" ht="28.5" x14ac:dyDescent="0.25">
      <c r="A12" s="7" t="s">
        <v>18</v>
      </c>
      <c r="B12" s="8" t="s">
        <v>19</v>
      </c>
      <c r="C12" s="8" t="s">
        <v>67</v>
      </c>
      <c r="D12" s="3">
        <f>D13</f>
        <v>72.5</v>
      </c>
      <c r="E12" s="3">
        <f t="shared" si="0"/>
        <v>0</v>
      </c>
      <c r="F12" s="15"/>
    </row>
    <row r="13" spans="1:8" ht="30" x14ac:dyDescent="0.25">
      <c r="A13" s="4" t="s">
        <v>20</v>
      </c>
      <c r="B13" s="5" t="s">
        <v>21</v>
      </c>
      <c r="C13" s="5" t="s">
        <v>67</v>
      </c>
      <c r="D13" s="6">
        <f>2.5+70</f>
        <v>72.5</v>
      </c>
      <c r="E13" s="6">
        <f t="shared" si="0"/>
        <v>0</v>
      </c>
      <c r="F13" s="15"/>
    </row>
    <row r="14" spans="1:8" x14ac:dyDescent="0.25">
      <c r="A14" s="2" t="s">
        <v>22</v>
      </c>
      <c r="B14" s="8" t="s">
        <v>23</v>
      </c>
      <c r="C14" s="19">
        <v>800</v>
      </c>
      <c r="D14" s="3">
        <f>D15+D16</f>
        <v>800</v>
      </c>
      <c r="E14" s="3">
        <f t="shared" si="0"/>
        <v>0</v>
      </c>
      <c r="F14" s="15"/>
    </row>
    <row r="15" spans="1:8" x14ac:dyDescent="0.25">
      <c r="A15" s="9" t="s">
        <v>24</v>
      </c>
      <c r="B15" s="5" t="s">
        <v>25</v>
      </c>
      <c r="C15" s="17">
        <v>600</v>
      </c>
      <c r="D15" s="6">
        <v>600</v>
      </c>
      <c r="E15" s="6">
        <f t="shared" si="0"/>
        <v>0</v>
      </c>
      <c r="F15" s="15"/>
    </row>
    <row r="16" spans="1:8" x14ac:dyDescent="0.25">
      <c r="A16" s="10" t="s">
        <v>26</v>
      </c>
      <c r="B16" s="11" t="s">
        <v>27</v>
      </c>
      <c r="C16" s="17">
        <v>200</v>
      </c>
      <c r="D16" s="6">
        <v>200</v>
      </c>
      <c r="E16" s="6">
        <f t="shared" si="0"/>
        <v>0</v>
      </c>
      <c r="F16" s="15"/>
    </row>
    <row r="17" spans="1:6" x14ac:dyDescent="0.25">
      <c r="A17" s="7" t="s">
        <v>28</v>
      </c>
      <c r="B17" s="8" t="s">
        <v>29</v>
      </c>
      <c r="C17" s="8" t="s">
        <v>79</v>
      </c>
      <c r="D17" s="3">
        <f>D18</f>
        <v>41491.4</v>
      </c>
      <c r="E17" s="3">
        <f t="shared" si="0"/>
        <v>0</v>
      </c>
      <c r="F17" s="15"/>
    </row>
    <row r="18" spans="1:6" x14ac:dyDescent="0.25">
      <c r="A18" s="4" t="s">
        <v>30</v>
      </c>
      <c r="B18" s="5" t="s">
        <v>31</v>
      </c>
      <c r="C18" s="5" t="s">
        <v>79</v>
      </c>
      <c r="D18" s="6">
        <v>41491.4</v>
      </c>
      <c r="E18" s="6">
        <f t="shared" si="0"/>
        <v>0</v>
      </c>
      <c r="F18" s="15"/>
    </row>
    <row r="19" spans="1:6" x14ac:dyDescent="0.25">
      <c r="A19" s="12" t="s">
        <v>32</v>
      </c>
      <c r="B19" s="8" t="s">
        <v>33</v>
      </c>
      <c r="C19" s="19">
        <v>135</v>
      </c>
      <c r="D19" s="3">
        <f>D20</f>
        <v>135</v>
      </c>
      <c r="E19" s="3">
        <f t="shared" si="0"/>
        <v>0</v>
      </c>
      <c r="F19" s="15"/>
    </row>
    <row r="20" spans="1:6" x14ac:dyDescent="0.25">
      <c r="A20" s="10" t="s">
        <v>34</v>
      </c>
      <c r="B20" s="5" t="s">
        <v>35</v>
      </c>
      <c r="C20" s="17">
        <v>135</v>
      </c>
      <c r="D20" s="6">
        <v>135</v>
      </c>
      <c r="E20" s="6">
        <f t="shared" si="0"/>
        <v>0</v>
      </c>
      <c r="F20" s="15"/>
    </row>
    <row r="21" spans="1:6" x14ac:dyDescent="0.25">
      <c r="A21" s="7" t="s">
        <v>36</v>
      </c>
      <c r="B21" s="8" t="s">
        <v>37</v>
      </c>
      <c r="C21" s="19">
        <v>1704.9</v>
      </c>
      <c r="D21" s="3">
        <f>D22+D23</f>
        <v>1704.9</v>
      </c>
      <c r="E21" s="3">
        <f t="shared" si="0"/>
        <v>0</v>
      </c>
      <c r="F21" s="15"/>
    </row>
    <row r="22" spans="1:6" ht="30" x14ac:dyDescent="0.25">
      <c r="A22" s="10" t="s">
        <v>38</v>
      </c>
      <c r="B22" s="5" t="s">
        <v>39</v>
      </c>
      <c r="C22" s="17">
        <v>200</v>
      </c>
      <c r="D22" s="6">
        <v>200</v>
      </c>
      <c r="E22" s="6">
        <f t="shared" si="0"/>
        <v>0</v>
      </c>
      <c r="F22" s="15"/>
    </row>
    <row r="23" spans="1:6" x14ac:dyDescent="0.25">
      <c r="A23" s="10" t="s">
        <v>40</v>
      </c>
      <c r="B23" s="5" t="s">
        <v>41</v>
      </c>
      <c r="C23" s="17">
        <v>1504.9</v>
      </c>
      <c r="D23" s="6">
        <f>135+769.9+100+330+170</f>
        <v>1504.9</v>
      </c>
      <c r="E23" s="6">
        <f t="shared" si="0"/>
        <v>0</v>
      </c>
      <c r="F23" s="20"/>
    </row>
    <row r="24" spans="1:6" x14ac:dyDescent="0.25">
      <c r="A24" s="7" t="s">
        <v>42</v>
      </c>
      <c r="B24" s="8" t="s">
        <v>43</v>
      </c>
      <c r="C24" s="8" t="s">
        <v>80</v>
      </c>
      <c r="D24" s="3">
        <f>D25</f>
        <v>7600</v>
      </c>
      <c r="E24" s="3">
        <f t="shared" si="0"/>
        <v>0</v>
      </c>
      <c r="F24" s="15"/>
    </row>
    <row r="25" spans="1:6" x14ac:dyDescent="0.25">
      <c r="A25" s="4" t="s">
        <v>44</v>
      </c>
      <c r="B25" s="5" t="s">
        <v>45</v>
      </c>
      <c r="C25" s="5" t="s">
        <v>80</v>
      </c>
      <c r="D25" s="6">
        <f>3916.3+3683.7</f>
        <v>7600</v>
      </c>
      <c r="E25" s="6">
        <f t="shared" si="0"/>
        <v>0</v>
      </c>
      <c r="F25" s="20"/>
    </row>
    <row r="26" spans="1:6" x14ac:dyDescent="0.25">
      <c r="A26" s="7" t="s">
        <v>46</v>
      </c>
      <c r="B26" s="8" t="s">
        <v>47</v>
      </c>
      <c r="C26" s="8" t="s">
        <v>81</v>
      </c>
      <c r="D26" s="3">
        <f>D27+D28+D29</f>
        <v>16555.900000000001</v>
      </c>
      <c r="E26" s="3">
        <f t="shared" si="0"/>
        <v>113.10000000000218</v>
      </c>
      <c r="F26" s="15"/>
    </row>
    <row r="27" spans="1:6" x14ac:dyDescent="0.25">
      <c r="A27" s="4" t="s">
        <v>48</v>
      </c>
      <c r="B27" s="5" t="s">
        <v>49</v>
      </c>
      <c r="C27" s="5" t="s">
        <v>82</v>
      </c>
      <c r="D27" s="6">
        <v>326.2</v>
      </c>
      <c r="E27" s="6">
        <f t="shared" si="0"/>
        <v>-12</v>
      </c>
      <c r="F27" s="20" t="s">
        <v>94</v>
      </c>
    </row>
    <row r="28" spans="1:6" x14ac:dyDescent="0.25">
      <c r="A28" s="4" t="s">
        <v>50</v>
      </c>
      <c r="B28" s="5" t="s">
        <v>51</v>
      </c>
      <c r="C28" s="5" t="s">
        <v>83</v>
      </c>
      <c r="D28" s="6">
        <v>366.1</v>
      </c>
      <c r="E28" s="6">
        <f t="shared" si="0"/>
        <v>149.30000000000001</v>
      </c>
      <c r="F28" s="20" t="s">
        <v>92</v>
      </c>
    </row>
    <row r="29" spans="1:6" ht="30" x14ac:dyDescent="0.25">
      <c r="A29" s="4" t="s">
        <v>52</v>
      </c>
      <c r="B29" s="5" t="s">
        <v>53</v>
      </c>
      <c r="C29" s="5" t="s">
        <v>84</v>
      </c>
      <c r="D29" s="6">
        <f>5030.6+10833</f>
        <v>15863.6</v>
      </c>
      <c r="E29" s="6">
        <f t="shared" si="0"/>
        <v>-24.199999999998909</v>
      </c>
      <c r="F29" s="20" t="s">
        <v>100</v>
      </c>
    </row>
    <row r="30" spans="1:6" x14ac:dyDescent="0.25">
      <c r="A30" s="7" t="s">
        <v>54</v>
      </c>
      <c r="B30" s="8" t="s">
        <v>55</v>
      </c>
      <c r="C30" s="8" t="s">
        <v>85</v>
      </c>
      <c r="D30" s="3">
        <f>D31</f>
        <v>2530.6</v>
      </c>
      <c r="E30" s="3">
        <f t="shared" si="0"/>
        <v>0</v>
      </c>
      <c r="F30" s="15"/>
    </row>
    <row r="31" spans="1:6" x14ac:dyDescent="0.25">
      <c r="A31" s="4" t="s">
        <v>56</v>
      </c>
      <c r="B31" s="5" t="s">
        <v>57</v>
      </c>
      <c r="C31" s="5" t="s">
        <v>85</v>
      </c>
      <c r="D31" s="6">
        <v>2530.6</v>
      </c>
      <c r="E31" s="6">
        <f t="shared" si="0"/>
        <v>0</v>
      </c>
      <c r="F31" s="20"/>
    </row>
    <row r="32" spans="1:6" x14ac:dyDescent="0.25">
      <c r="A32" s="2" t="s">
        <v>58</v>
      </c>
      <c r="B32" s="8" t="s">
        <v>59</v>
      </c>
      <c r="C32" s="19">
        <v>2867</v>
      </c>
      <c r="D32" s="3">
        <f>D33</f>
        <v>2867</v>
      </c>
      <c r="E32" s="3">
        <f t="shared" si="0"/>
        <v>0</v>
      </c>
      <c r="F32" s="15"/>
    </row>
    <row r="33" spans="1:6" x14ac:dyDescent="0.25">
      <c r="A33" s="4" t="s">
        <v>60</v>
      </c>
      <c r="B33" s="5" t="s">
        <v>61</v>
      </c>
      <c r="C33" s="17">
        <v>2867</v>
      </c>
      <c r="D33" s="6">
        <v>2867</v>
      </c>
      <c r="E33" s="6">
        <f t="shared" si="0"/>
        <v>0</v>
      </c>
      <c r="F33" s="20"/>
    </row>
    <row r="34" spans="1:6" ht="27" customHeight="1" x14ac:dyDescent="0.25">
      <c r="A34" s="13" t="s">
        <v>62</v>
      </c>
      <c r="B34" s="14"/>
      <c r="C34" s="3">
        <f>C5+C12+C14+C17+C19+C21+C24+C26+C30+C32</f>
        <v>113537.90000000001</v>
      </c>
      <c r="D34" s="3">
        <f>D5+D12+D14+D17+D19+D21+D24+D26+D30+D32</f>
        <v>115277.4</v>
      </c>
      <c r="E34" s="3">
        <f t="shared" si="0"/>
        <v>1739.4999999999854</v>
      </c>
      <c r="F34" s="15"/>
    </row>
    <row r="35" spans="1:6" x14ac:dyDescent="0.25">
      <c r="A35" s="22" t="s">
        <v>63</v>
      </c>
      <c r="B35" s="23"/>
      <c r="C35" s="17">
        <v>4855</v>
      </c>
      <c r="D35" s="6">
        <v>3658.2</v>
      </c>
      <c r="E35" s="15"/>
      <c r="F35" s="15"/>
    </row>
    <row r="36" spans="1:6" x14ac:dyDescent="0.25">
      <c r="A36" s="15"/>
      <c r="B36" s="15"/>
      <c r="C36" s="21">
        <f>C34+C35</f>
        <v>118392.90000000001</v>
      </c>
      <c r="D36" s="21">
        <f>D34+D35</f>
        <v>118935.59999999999</v>
      </c>
      <c r="E36" s="15"/>
      <c r="F36" s="15"/>
    </row>
  </sheetData>
  <mergeCells count="2">
    <mergeCell ref="A1:F1"/>
    <mergeCell ref="A2:F2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2024</vt:lpstr>
      <vt:lpstr>2025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2023-11-07T07:50:17Z</dcterms:modified>
</cp:coreProperties>
</file>